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tabRatio="819" firstSheet="10" activeTab="12"/>
  </bookViews>
  <sheets>
    <sheet name="1-1永平县一般公共预算收入情况表" sheetId="28" r:id="rId1"/>
    <sheet name="1-2永平县一般公共预算支出情况表" sheetId="29" r:id="rId2"/>
    <sheet name="1-3县本级一般公共预算收入情况表" sheetId="31" r:id="rId3"/>
    <sheet name="1-4县本级一般公共预算支出情况表（公开到项级）" sheetId="33" r:id="rId4"/>
    <sheet name="1-5县本级一般公共预算基本支出情况表（公开到款级）" sheetId="132" r:id="rId5"/>
    <sheet name="1-6一般公共预算支出表（州（市）对下转移支付项目）" sheetId="35" r:id="rId6"/>
    <sheet name="1-7永平县分地区税收返还和转移支付预算表" sheetId="36" r:id="rId7"/>
    <sheet name="1-8云南省省本级“三公”经费预算财政拨款情况统计表" sheetId="131" r:id="rId8"/>
    <sheet name="2-1永平县政府性基金预算收入情况表" sheetId="54" r:id="rId9"/>
    <sheet name="2-2永平县政府性基金预算支出情况表" sheetId="55" r:id="rId10"/>
    <sheet name="2-3县本级政府性基金预算收入情况表" sheetId="56" r:id="rId11"/>
    <sheet name="2-4县本级政府性基金预算支出情况表（公开到项级）" sheetId="57" r:id="rId12"/>
    <sheet name="2-5县本级政府性基金支出表（州（市）对下转移支付）" sheetId="58" r:id="rId13"/>
    <sheet name="3-1永平县国有资本经营收入预算情况表" sheetId="108" r:id="rId14"/>
    <sheet name="3-2永平县国有资本经营支出预算情况表" sheetId="109" r:id="rId15"/>
    <sheet name="3-3县本级国有资本经营收入预算情况表" sheetId="110" r:id="rId16"/>
    <sheet name="3-4县本级国有资本经营支出预算情况表（公开到项级）" sheetId="111" r:id="rId17"/>
    <sheet name="3-5 永平县国有资本经营预算转移支付表 （分地区）" sheetId="129" r:id="rId18"/>
    <sheet name="3-6 国有资本经营预算转移支付表（分项目）" sheetId="130" r:id="rId19"/>
    <sheet name="4-1永平县社会保险基金收入预算情况表" sheetId="113" r:id="rId20"/>
    <sheet name="4-2永平县社会保险基金支出预算情况表" sheetId="114" r:id="rId21"/>
    <sheet name="4-3县本级社会保险基金收入预算情况表" sheetId="117" r:id="rId22"/>
    <sheet name="4-4县本级社会保险基金支出预算情况表" sheetId="118" r:id="rId23"/>
    <sheet name="5-1   2024年地方政府债务限额及余额预算情况表" sheetId="119" r:id="rId24"/>
    <sheet name="5-2  2024年地方政府一般债务余额情况表" sheetId="120" r:id="rId25"/>
    <sheet name="5-3  本级2024年地方政府一般债务余额情况表" sheetId="121" r:id="rId26"/>
    <sheet name="5-4 2024年地方政府专项债务余额情况表" sheetId="122" r:id="rId27"/>
    <sheet name="5-5 本级2024年地方政府专项债务余额情况表（本级）" sheetId="123" r:id="rId28"/>
    <sheet name="5-6 地方政府债券发行及还本付息情况表" sheetId="124" r:id="rId29"/>
    <sheet name="5-7 2025年政府专项债务限额和余额情况表" sheetId="125" r:id="rId30"/>
    <sheet name="5-8 2025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'1-1永平县一般公共预算收入情况表'!$A$4:$F$41</definedName>
    <definedName name="_xlnm._FilterDatabase" localSheetId="1" hidden="1">'1-2永平县一般公共预算支出情况表'!$A$3:$F$39</definedName>
    <definedName name="_xlnm._FilterDatabase" localSheetId="2" hidden="1">'1-3县本级一般公共预算收入情况表'!$A$3:$E$41</definedName>
    <definedName name="_xlnm._FilterDatabase" localSheetId="4" hidden="1">'1-5县本级一般公共预算基本支出情况表（公开到款级）'!$A$3:$B$31</definedName>
    <definedName name="_xlnm._FilterDatabase" localSheetId="8" hidden="1">'2-1永平县政府性基金预算收入情况表'!$A$3:$F$38</definedName>
    <definedName name="_xlnm._FilterDatabase" localSheetId="9" hidden="1">'2-2永平县政府性基金预算支出情况表'!$A$3:$G$269</definedName>
    <definedName name="_xlnm._FilterDatabase" localSheetId="13" hidden="1">'3-1永平县国有资本经营收入预算情况表'!$A$3:$E$41</definedName>
    <definedName name="_xlnm._FilterDatabase" localSheetId="14" hidden="1">'3-2永平县国有资本经营支出预算情况表'!$A$3:$E$28</definedName>
    <definedName name="_xlnm._FilterDatabase" localSheetId="15" hidden="1">'3-3县本级国有资本经营收入预算情况表'!$A$3:$E$35</definedName>
    <definedName name="_xlnm._FilterDatabase" localSheetId="16" hidden="1">'3-4县本级国有资本经营支出预算情况表（公开到项级）'!$A$3:$E$24</definedName>
    <definedName name="_xlnm._FilterDatabase" localSheetId="19" hidden="1">'4-1永平县社会保险基金收入预算情况表'!$A$3:$E$38</definedName>
    <definedName name="_xlnm._FilterDatabase" localSheetId="20" hidden="1">'4-2永平县社会保险基金支出预算情况表'!$A$3:$E$22</definedName>
    <definedName name="_xlnm._FilterDatabase" localSheetId="21" hidden="1">'4-3县本级社会保险基金收入预算情况表'!$A$3:$E$38</definedName>
    <definedName name="_xlnm._FilterDatabase" localSheetId="22" hidden="1">'4-4县本级社会保险基金支出预算情况表'!$A$3:$F$22</definedName>
    <definedName name="_xlnm._FilterDatabase" localSheetId="3" hidden="1">'1-4县本级一般公共预算支出情况表（公开到项级）'!$A$3:$G$1366</definedName>
    <definedName name="_xlnm._FilterDatabase" localSheetId="5" hidden="1">'1-6一般公共预算支出表（州（市）对下转移支付项目）'!$A$3:$E$23</definedName>
    <definedName name="_xlnm._FilterDatabase" localSheetId="10" hidden="1">'2-3县本级政府性基金预算收入情况表'!#REF!</definedName>
    <definedName name="_xlnm._FilterDatabase" localSheetId="11" hidden="1">'2-4县本级政府性基金预算支出情况表（公开到项级）'!#REF!</definedName>
    <definedName name="_xlnm._FilterDatabase" localSheetId="12" hidden="1">'2-5县本级政府性基金支出表（州（市）对下转移支付）'!$A$3:$E$18</definedName>
    <definedName name="_lst_r_地方财政预算表2015年全省汇总_10_科目编码名称">[2]_ESList!$A$1:$A$27</definedName>
    <definedName name="_xlnm.Print_Area" localSheetId="0">'1-1永平县一般公共预算收入情况表'!$B$1:$E$41</definedName>
    <definedName name="_xlnm.Print_Area" localSheetId="1">'1-2永平县一般公共预算支出情况表'!$B$1:$E$38</definedName>
    <definedName name="_xlnm.Print_Area" localSheetId="2">'1-3县本级一般公共预算收入情况表'!$B$1:$E$41</definedName>
    <definedName name="_xlnm.Print_Area" localSheetId="3">'1-4县本级一般公共预算支出情况表（公开到项级）'!$B$1:$E$1366</definedName>
    <definedName name="_xlnm.Print_Area" localSheetId="5">'1-6一般公共预算支出表（州（市）对下转移支付项目）'!$A$1:$C$23</definedName>
    <definedName name="_xlnm.Print_Area" localSheetId="6">'1-7永平县分地区税收返还和转移支付预算表'!$A$1:$D$21</definedName>
    <definedName name="_xlnm.Print_Area" localSheetId="8">'2-1永平县政府性基金预算收入情况表'!$B$1:$E$38</definedName>
    <definedName name="_xlnm.Print_Area" localSheetId="9">'2-2永平县政府性基金预算支出情况表'!$B$1:$E$269</definedName>
    <definedName name="_xlnm.Print_Area" localSheetId="10">'2-3县本级政府性基金预算收入情况表'!#REF!</definedName>
    <definedName name="_xlnm.Print_Area" localSheetId="11">'2-4县本级政府性基金预算支出情况表（公开到项级）'!#REF!</definedName>
    <definedName name="_xlnm.Print_Area" localSheetId="12">'2-5县本级政府性基金支出表（州（市）对下转移支付）'!$A$1:$D$15</definedName>
    <definedName name="_xlnm.Print_Titles" localSheetId="0">'1-1永平县一般公共预算收入情况表'!$2:$4</definedName>
    <definedName name="_xlnm.Print_Titles" localSheetId="1">'1-2永平县一般公共预算支出情况表'!$1:$3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5">'1-6一般公共预算支出表（州（市）对下转移支付项目）'!$1:$3</definedName>
    <definedName name="_xlnm.Print_Titles" localSheetId="6">'1-7永平县分地区税收返还和转移支付预算表'!$1:$3</definedName>
    <definedName name="_xlnm.Print_Titles" localSheetId="8">'2-1永平县政府性基金预算收入情况表'!$1:$3</definedName>
    <definedName name="_xlnm.Print_Titles" localSheetId="9">'2-2永平县政府性基金预算支出情况表'!$1:$3</definedName>
    <definedName name="_xlnm.Print_Titles" localSheetId="10">'2-3县本级政府性基金预算收入情况表'!#REF!</definedName>
    <definedName name="_xlnm.Print_Titles" localSheetId="11">'2-4县本级政府性基金预算支出情况表（公开到项级）'!#REF!</definedName>
    <definedName name="_xlnm.Print_Titles" localSheetId="12">'2-5县本级政府性基金支出表（州（市）对下转移支付）'!$1:$3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'3-1永平县国有资本经营收入预算情况表'!$A$1:$D$41</definedName>
    <definedName name="_xlnm.Print_Titles" localSheetId="13">'3-1永平县国有资本经营收入预算情况表'!$1:$3</definedName>
    <definedName name="专项收入年初预算数" localSheetId="13">#REF!</definedName>
    <definedName name="专项收入全年预计数" localSheetId="13">#REF!</definedName>
    <definedName name="_xlnm.Print_Area" localSheetId="14">'3-2永平县国有资本经营支出预算情况表'!$A$1:$D$28</definedName>
    <definedName name="_xlnm.Print_Titles" localSheetId="14">'3-2永平县国有资本经营支出预算情况表'!$1:$3</definedName>
    <definedName name="专项收入年初预算数" localSheetId="14">#REF!</definedName>
    <definedName name="专项收入全年预计数" localSheetId="14">#REF!</definedName>
    <definedName name="_xlnm.Print_Area" localSheetId="15">'3-3县本级国有资本经营收入预算情况表'!$A$1:$D$35</definedName>
    <definedName name="_xlnm.Print_Titles" localSheetId="15">'3-3县本级国有资本经营收入预算情况表'!$1:$3</definedName>
    <definedName name="专项收入年初预算数" localSheetId="15">#REF!</definedName>
    <definedName name="专项收入全年预计数" localSheetId="15">#REF!</definedName>
    <definedName name="_xlnm.Print_Area" localSheetId="16">'3-4县本级国有资本经营支出预算情况表（公开到项级）'!$A$1:$D$24</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'4-1永平县社会保险基金收入预算情况表'!$A$1:$D$38</definedName>
    <definedName name="_xlnm.Print_Titles" localSheetId="19">'4-1永平县社会保险基金收入预算情况表'!$1:$3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'4-2永平县社会保险基金支出预算情况表'!$A$1:$D$22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'4-3县本级社会保险基金收入预算情况表'!$A$1:$D$38</definedName>
    <definedName name="_xlnm.Print_Titles" localSheetId="21">'4-3县本级社会保险基金收入预算情况表'!$1:$3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'1-5县本级一般公共预算基本支出情况表（公开到款级）'!$A$1:$B$31</definedName>
    <definedName name="_xlnm.Print_Titles" localSheetId="4">'1-5县本级一般公共预算基本支出情况表（公开到款级）'!$1:$3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<sst xmlns="http://schemas.openxmlformats.org/spreadsheetml/2006/main" count="4159" uniqueCount="3268">
  <si>
    <t>附件1</t>
  </si>
  <si>
    <t>1-1  2025年永平县一般公共预算收入情况表</t>
  </si>
  <si>
    <t>单位：万元</t>
  </si>
  <si>
    <t>科目编码</t>
  </si>
  <si>
    <t>项目</t>
  </si>
  <si>
    <t>2024年执行数</t>
  </si>
  <si>
    <t>2025年预算数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</si>
  <si>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</si>
  <si>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</si>
  <si>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</si>
  <si>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</si>
  <si>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</si>
  <si>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</si>
  <si>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</si>
  <si>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</si>
  <si>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</si>
  <si>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</si>
  <si>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</si>
  <si>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</si>
  <si>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</si>
  <si>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</si>
  <si>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</si>
  <si>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</si>
  <si>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</si>
  <si>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</si>
  <si>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</si>
  <si>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</si>
  <si>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</si>
  <si>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</si>
  <si>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</si>
  <si>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</si>
  <si>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</si>
  <si>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</si>
  <si>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</si>
  <si>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</si>
  <si>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</si>
  <si>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</si>
  <si>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</si>
  <si>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</si>
  <si>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</si>
  <si>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</si>
  <si>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</si>
  <si>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</si>
  <si>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</si>
  <si>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</si>
  <si>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</si>
  <si>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</si>
  <si>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</si>
  <si>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</si>
  <si>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</si>
  <si>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</si>
  <si>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</si>
  <si>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</si>
  <si>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</si>
  <si>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</si>
  <si>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</si>
  <si>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</si>
  <si>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</si>
  <si>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</si>
  <si>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</si>
  <si>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</si>
  <si>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</si>
  <si>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</si>
  <si>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</si>
  <si>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</si>
  <si>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地方政府债券转贷收入</t>
  </si>
  <si>
    <t xml:space="preserve">   接受其他地区援助收入</t>
  </si>
  <si>
    <t xml:space="preserve">   动用预算稳定调节基金</t>
  </si>
  <si>
    <t>各项收入合计</t>
  </si>
  <si>
    <t>打印</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</si>
  <si>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</si>
  <si>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</si>
  <si>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</si>
  <si>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</si>
  <si>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</si>
  <si>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</si>
  <si>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</si>
  <si>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</si>
  <si>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</si>
  <si>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</si>
  <si>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</si>
  <si>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</si>
  <si>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</si>
  <si>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</si>
  <si>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</si>
  <si>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</si>
  <si>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</si>
  <si>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</si>
  <si>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</si>
  <si>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</si>
  <si>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</si>
  <si>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</si>
  <si>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</si>
  <si>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</si>
  <si>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</si>
  <si>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</si>
  <si>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</si>
  <si>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</si>
  <si>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</si>
  <si>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</si>
  <si>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</si>
  <si>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</si>
  <si>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</si>
  <si>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</si>
  <si>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</si>
  <si>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</si>
  <si>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</si>
  <si>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</si>
  <si>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</si>
  <si>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</si>
  <si>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</si>
  <si>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</si>
  <si>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</si>
  <si>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</si>
  <si>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</si>
  <si>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</si>
  <si>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</si>
  <si>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</si>
  <si>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</si>
  <si>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</si>
  <si>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</si>
  <si>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</si>
  <si>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</si>
  <si>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</si>
  <si>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</si>
  <si>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</si>
  <si>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</si>
  <si>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</si>
  <si>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</si>
  <si>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2025年县本级一般公共预算收入情况表</t>
  </si>
  <si>
    <t>2024年预算数</t>
  </si>
  <si>
    <t>比上年预算数增长%</t>
  </si>
  <si>
    <r>
      <rPr>
        <sz val="14"/>
        <rFont val="宋体"/>
        <charset val="134"/>
      </rPr>
      <t>10199</t>
    </r>
  </si>
  <si>
    <t>县本级一般公共预算收入</t>
  </si>
  <si>
    <t xml:space="preserve">   上解收入</t>
  </si>
  <si>
    <t>1-4  2025年县本级一般公共预算支出情况表</t>
  </si>
  <si>
    <t>类-款-项</t>
  </si>
  <si>
    <t>一、一般公共服务支出</t>
  </si>
  <si>
    <t>20101</t>
  </si>
  <si>
    <t>　　　人大事务</t>
  </si>
  <si>
    <t>2010101</t>
  </si>
  <si>
    <t>　　　　行政运行</t>
  </si>
  <si>
    <t>2010102</t>
  </si>
  <si>
    <t>　　　　一般行政管理事务</t>
  </si>
  <si>
    <t>2010103</t>
  </si>
  <si>
    <t>　　　　机关服务</t>
  </si>
  <si>
    <t>2010104</t>
  </si>
  <si>
    <t>　　　　人大会议</t>
  </si>
  <si>
    <t>2010105</t>
  </si>
  <si>
    <t>　　　　人大立法</t>
  </si>
  <si>
    <t>2010106</t>
  </si>
  <si>
    <t>　　　　人大监督</t>
  </si>
  <si>
    <t>2010107</t>
  </si>
  <si>
    <t>　　　　人大代表履职能力提升</t>
  </si>
  <si>
    <t>2010108</t>
  </si>
  <si>
    <t>　　　　代表工作</t>
  </si>
  <si>
    <t>2010109</t>
  </si>
  <si>
    <t>　　　　人大信访工作</t>
  </si>
  <si>
    <t>2010150</t>
  </si>
  <si>
    <t>　　　　事业运行</t>
  </si>
  <si>
    <t>2010199</t>
  </si>
  <si>
    <t>　　　　其他人大事务支出</t>
  </si>
  <si>
    <t>20102</t>
  </si>
  <si>
    <t>　　　政协事务</t>
  </si>
  <si>
    <t>2010201</t>
  </si>
  <si>
    <t>2010202</t>
  </si>
  <si>
    <t>2010203</t>
  </si>
  <si>
    <t>2010204</t>
  </si>
  <si>
    <t>　　　　政协会议</t>
  </si>
  <si>
    <t>2010205</t>
  </si>
  <si>
    <t>　　　　委员视察</t>
  </si>
  <si>
    <t>2010206</t>
  </si>
  <si>
    <t>　　　　参政议政</t>
  </si>
  <si>
    <t>2010250</t>
  </si>
  <si>
    <t>2010299</t>
  </si>
  <si>
    <t>　　　　其他政协事务支出</t>
  </si>
  <si>
    <t>20103</t>
  </si>
  <si>
    <t>　　　政府办公厅（室）及相关机构事务</t>
  </si>
  <si>
    <t>2010301</t>
  </si>
  <si>
    <t>2010302</t>
  </si>
  <si>
    <t>2010303</t>
  </si>
  <si>
    <t>2010304</t>
  </si>
  <si>
    <t>　　　　专项服务</t>
  </si>
  <si>
    <t>2010305</t>
  </si>
  <si>
    <t>　　　　专项业务及机关事务管理</t>
  </si>
  <si>
    <t>2010306</t>
  </si>
  <si>
    <t>　　　　政务公开审批</t>
  </si>
  <si>
    <t>2010308</t>
  </si>
  <si>
    <t>　　　　信访事务</t>
  </si>
  <si>
    <t>2010309</t>
  </si>
  <si>
    <t>　　　　参事事务</t>
  </si>
  <si>
    <t>2010350</t>
  </si>
  <si>
    <t>2010399</t>
  </si>
  <si>
    <t>　　　　其他政府办公厅（室）及相关机构事务支出</t>
  </si>
  <si>
    <t>20104</t>
  </si>
  <si>
    <t>　　　发展与改革事务</t>
  </si>
  <si>
    <t>2010401</t>
  </si>
  <si>
    <t>2010402</t>
  </si>
  <si>
    <t>2010403</t>
  </si>
  <si>
    <t>2010404</t>
  </si>
  <si>
    <t>　　　　战略规划与实施</t>
  </si>
  <si>
    <t>2010405</t>
  </si>
  <si>
    <t>　　　　日常经济运行调节</t>
  </si>
  <si>
    <t>2010406</t>
  </si>
  <si>
    <t>　　　　社会事业发展规划</t>
  </si>
  <si>
    <t>2010407</t>
  </si>
  <si>
    <t>　　　　经济体制改革研究</t>
  </si>
  <si>
    <t>2010408</t>
  </si>
  <si>
    <t>　　　　物价管理</t>
  </si>
  <si>
    <t>2010450</t>
  </si>
  <si>
    <t>2010499</t>
  </si>
  <si>
    <t>　　　　其他发展与改革事务支出</t>
  </si>
  <si>
    <t>20105</t>
  </si>
  <si>
    <t>　　　统计信息事务</t>
  </si>
  <si>
    <t>2010501</t>
  </si>
  <si>
    <t>2010502</t>
  </si>
  <si>
    <t>2010503</t>
  </si>
  <si>
    <t>2010504</t>
  </si>
  <si>
    <t>　　　　信息事务</t>
  </si>
  <si>
    <t>2010505</t>
  </si>
  <si>
    <t>　　　　专项统计业务</t>
  </si>
  <si>
    <t>2010506</t>
  </si>
  <si>
    <t>　　　　统计管理</t>
  </si>
  <si>
    <t>2010507</t>
  </si>
  <si>
    <t>　　　　专项普查活动</t>
  </si>
  <si>
    <t>2010508</t>
  </si>
  <si>
    <t>　　　　统计抽样调查</t>
  </si>
  <si>
    <t>2010550</t>
  </si>
  <si>
    <t>2010599</t>
  </si>
  <si>
    <t>　　　　其他统计信息事务支出</t>
  </si>
  <si>
    <t>20106</t>
  </si>
  <si>
    <t>　　　财政事务</t>
  </si>
  <si>
    <t>2010601</t>
  </si>
  <si>
    <t>2010602</t>
  </si>
  <si>
    <t>2010603</t>
  </si>
  <si>
    <t>2010604</t>
  </si>
  <si>
    <t>　　　　预算改革业务</t>
  </si>
  <si>
    <t>2010605</t>
  </si>
  <si>
    <t>　　　　财政国库业务</t>
  </si>
  <si>
    <t>2010606</t>
  </si>
  <si>
    <t>　　　　财政监察</t>
  </si>
  <si>
    <t>2010607</t>
  </si>
  <si>
    <t>　　　　信息化建设</t>
  </si>
  <si>
    <t>2010608</t>
  </si>
  <si>
    <t>　　　　财政委托业务支出</t>
  </si>
  <si>
    <t>2010650</t>
  </si>
  <si>
    <t>2010699</t>
  </si>
  <si>
    <t>　　　　其他财政事务支出</t>
  </si>
  <si>
    <t>20107</t>
  </si>
  <si>
    <t>　　　税收事务</t>
  </si>
  <si>
    <t>2010701</t>
  </si>
  <si>
    <t>2010702</t>
  </si>
  <si>
    <t>2010703</t>
  </si>
  <si>
    <t>2010709</t>
  </si>
  <si>
    <t>2010710</t>
  </si>
  <si>
    <t>　　　　税收业务</t>
  </si>
  <si>
    <t>2010750</t>
  </si>
  <si>
    <t>2010799</t>
  </si>
  <si>
    <t>　　　　其他税收事务支出</t>
  </si>
  <si>
    <t>20108</t>
  </si>
  <si>
    <t>　　　审计事务</t>
  </si>
  <si>
    <t>2010801</t>
  </si>
  <si>
    <t>2010802</t>
  </si>
  <si>
    <t>2010803</t>
  </si>
  <si>
    <t>2010804</t>
  </si>
  <si>
    <t>　　　　审计业务</t>
  </si>
  <si>
    <t>2010805</t>
  </si>
  <si>
    <t>　　　　审计管理</t>
  </si>
  <si>
    <t>2010806</t>
  </si>
  <si>
    <t>2010850</t>
  </si>
  <si>
    <t>2010899</t>
  </si>
  <si>
    <t>　　　　其他审计事务支出</t>
  </si>
  <si>
    <t>20109</t>
  </si>
  <si>
    <t>　　　海关事务</t>
  </si>
  <si>
    <t>2010901</t>
  </si>
  <si>
    <t>2010902</t>
  </si>
  <si>
    <t>2010903</t>
  </si>
  <si>
    <t>2010905</t>
  </si>
  <si>
    <t>　　　　缉私办案</t>
  </si>
  <si>
    <t>2010907</t>
  </si>
  <si>
    <t>　　　　口岸管理</t>
  </si>
  <si>
    <t>2010908</t>
  </si>
  <si>
    <t>2010909</t>
  </si>
  <si>
    <t>　　　　海关关务</t>
  </si>
  <si>
    <t>2010910</t>
  </si>
  <si>
    <t>　　　　关税征管</t>
  </si>
  <si>
    <t>2010911</t>
  </si>
  <si>
    <t>　　　　海关监管</t>
  </si>
  <si>
    <t>2010912</t>
  </si>
  <si>
    <t>　　　　检验检疫</t>
  </si>
  <si>
    <t>2010950</t>
  </si>
  <si>
    <t>2010999</t>
  </si>
  <si>
    <t>　　　　其他海关事务支出</t>
  </si>
  <si>
    <t>20111</t>
  </si>
  <si>
    <t>　　　纪检监察事务</t>
  </si>
  <si>
    <t>2011101</t>
  </si>
  <si>
    <t>2011102</t>
  </si>
  <si>
    <t>2011103</t>
  </si>
  <si>
    <t>2011104</t>
  </si>
  <si>
    <t>　　　　大案要案查处</t>
  </si>
  <si>
    <t>2011105</t>
  </si>
  <si>
    <t>　　　　派驻派出机构</t>
  </si>
  <si>
    <t>2011106</t>
  </si>
  <si>
    <t>　　　　巡视工作</t>
  </si>
  <si>
    <t>2011150</t>
  </si>
  <si>
    <t>2011199</t>
  </si>
  <si>
    <t>　　　　其他纪检监察事务支出</t>
  </si>
  <si>
    <t>20113</t>
  </si>
  <si>
    <t>　　　商贸事务</t>
  </si>
  <si>
    <t>2011301</t>
  </si>
  <si>
    <t>2011302</t>
  </si>
  <si>
    <t>2011303</t>
  </si>
  <si>
    <t>2011304</t>
  </si>
  <si>
    <t>　　　　对外贸易管理</t>
  </si>
  <si>
    <t>2011305</t>
  </si>
  <si>
    <t>　　　　国际经济合作</t>
  </si>
  <si>
    <t>2011306</t>
  </si>
  <si>
    <t>　　　　外资管理</t>
  </si>
  <si>
    <t>2011307</t>
  </si>
  <si>
    <t>　　　　国内贸易管理</t>
  </si>
  <si>
    <t>2011308</t>
  </si>
  <si>
    <t>　　　　招商引资</t>
  </si>
  <si>
    <t>2011350</t>
  </si>
  <si>
    <t>2011399</t>
  </si>
  <si>
    <t>　　　　其他商贸事务支出</t>
  </si>
  <si>
    <t>20114</t>
  </si>
  <si>
    <t>　　　知识产权事务</t>
  </si>
  <si>
    <t>2011401</t>
  </si>
  <si>
    <t>2011402</t>
  </si>
  <si>
    <t>2011403</t>
  </si>
  <si>
    <t>2011404</t>
  </si>
  <si>
    <t>　　　　专利审批</t>
  </si>
  <si>
    <t>2011405</t>
  </si>
  <si>
    <t>　　　　知识产权战略和规划</t>
  </si>
  <si>
    <t>2011408</t>
  </si>
  <si>
    <t>　　　　国际合作与交流</t>
  </si>
  <si>
    <t>2011409</t>
  </si>
  <si>
    <t>　　　　知识产权宏观管理</t>
  </si>
  <si>
    <t>2011410</t>
  </si>
  <si>
    <t>　　　　商标管理</t>
  </si>
  <si>
    <t>2011411</t>
  </si>
  <si>
    <t>　　　　原产地地理标志管理</t>
  </si>
  <si>
    <t>2011450</t>
  </si>
  <si>
    <t>2011499</t>
  </si>
  <si>
    <t>　　　　其他知识产权事务支出</t>
  </si>
  <si>
    <t>20123</t>
  </si>
  <si>
    <t>　　　民族事务</t>
  </si>
  <si>
    <t>2012301</t>
  </si>
  <si>
    <t>2012302</t>
  </si>
  <si>
    <t>2012303</t>
  </si>
  <si>
    <t>2012304</t>
  </si>
  <si>
    <t>　　　　民族工作专项</t>
  </si>
  <si>
    <t>2012350</t>
  </si>
  <si>
    <t>2012399</t>
  </si>
  <si>
    <t>　　　　其他民族事务支出</t>
  </si>
  <si>
    <t>20125</t>
  </si>
  <si>
    <t>　　　港澳台事务</t>
  </si>
  <si>
    <t>2012501</t>
  </si>
  <si>
    <t>2012502</t>
  </si>
  <si>
    <t>2012503</t>
  </si>
  <si>
    <t>2012504</t>
  </si>
  <si>
    <t>　　　　港澳事务</t>
  </si>
  <si>
    <t>2012505</t>
  </si>
  <si>
    <t>　　　　台湾事务</t>
  </si>
  <si>
    <t>2012550</t>
  </si>
  <si>
    <t>2012599</t>
  </si>
  <si>
    <t>　　　　其他港澳台事务支出</t>
  </si>
  <si>
    <t>20126</t>
  </si>
  <si>
    <t>　　　档案事务</t>
  </si>
  <si>
    <t>2012601</t>
  </si>
  <si>
    <t>2012602</t>
  </si>
  <si>
    <t>2012603</t>
  </si>
  <si>
    <t>2012604</t>
  </si>
  <si>
    <t>　　　　档案馆</t>
  </si>
  <si>
    <t>2012699</t>
  </si>
  <si>
    <t>　　　　其他档案事务支出</t>
  </si>
  <si>
    <t>20128</t>
  </si>
  <si>
    <t>　　　民主党派及工商联事务</t>
  </si>
  <si>
    <t>2012801</t>
  </si>
  <si>
    <t>2012802</t>
  </si>
  <si>
    <t>2012803</t>
  </si>
  <si>
    <t>2012804</t>
  </si>
  <si>
    <t>2012850</t>
  </si>
  <si>
    <t>2012899</t>
  </si>
  <si>
    <t>　　　　其他民主党派及工商联事务支出</t>
  </si>
  <si>
    <t>20129</t>
  </si>
  <si>
    <t>　　　群众团体事务</t>
  </si>
  <si>
    <t>2012901</t>
  </si>
  <si>
    <t>2012902</t>
  </si>
  <si>
    <t>2012903</t>
  </si>
  <si>
    <t>2012906</t>
  </si>
  <si>
    <t>　　　　工会事务</t>
  </si>
  <si>
    <t>2012950</t>
  </si>
  <si>
    <t>2012999</t>
  </si>
  <si>
    <t>　　　　其他群众团体事务支出</t>
  </si>
  <si>
    <t>20131</t>
  </si>
  <si>
    <t>　　　党委办公厅（室）及相关机构事务</t>
  </si>
  <si>
    <t>2013101</t>
  </si>
  <si>
    <t>2013102</t>
  </si>
  <si>
    <t>2013103</t>
  </si>
  <si>
    <t>2013105</t>
  </si>
  <si>
    <t>　　　　专项业务</t>
  </si>
  <si>
    <t>2013150</t>
  </si>
  <si>
    <t>2013199</t>
  </si>
  <si>
    <t>　　　　其他党委办公厅（室）及相关机构事务支出</t>
  </si>
  <si>
    <t>20132</t>
  </si>
  <si>
    <t>　　　组织事务</t>
  </si>
  <si>
    <t>2013201</t>
  </si>
  <si>
    <t>2013202</t>
  </si>
  <si>
    <t>2013203</t>
  </si>
  <si>
    <t>2013204</t>
  </si>
  <si>
    <t>　　　　公务员事务</t>
  </si>
  <si>
    <t>2013250</t>
  </si>
  <si>
    <t>2013299</t>
  </si>
  <si>
    <t>　　　　其他组织事务支出</t>
  </si>
  <si>
    <t>20133</t>
  </si>
  <si>
    <t>　　　宣传事务</t>
  </si>
  <si>
    <t>2013301</t>
  </si>
  <si>
    <t>2013302</t>
  </si>
  <si>
    <t>2013303</t>
  </si>
  <si>
    <t>2013304</t>
  </si>
  <si>
    <t>　　　　宣传管理</t>
  </si>
  <si>
    <t>2013350</t>
  </si>
  <si>
    <t>2013399</t>
  </si>
  <si>
    <t>　　　　其他宣传事务支出</t>
  </si>
  <si>
    <t>20134</t>
  </si>
  <si>
    <t>　　　统战事务</t>
  </si>
  <si>
    <t>2013401</t>
  </si>
  <si>
    <t>2013402</t>
  </si>
  <si>
    <t>2013403</t>
  </si>
  <si>
    <t>2013404</t>
  </si>
  <si>
    <t>　　　　宗教事务</t>
  </si>
  <si>
    <t>2013405</t>
  </si>
  <si>
    <t>　　　　华侨事务</t>
  </si>
  <si>
    <t>2013450</t>
  </si>
  <si>
    <t>2013499</t>
  </si>
  <si>
    <t>　　　　其他统战事务支出</t>
  </si>
  <si>
    <t>20135</t>
  </si>
  <si>
    <t>　　　对外联络事务</t>
  </si>
  <si>
    <t>2013501</t>
  </si>
  <si>
    <t>2013502</t>
  </si>
  <si>
    <t>2013503</t>
  </si>
  <si>
    <t>2013550</t>
  </si>
  <si>
    <t>2013599</t>
  </si>
  <si>
    <t>　　　　其他对外联络事务支出</t>
  </si>
  <si>
    <t>20136</t>
  </si>
  <si>
    <t>　　　其他共产党事务支出</t>
  </si>
  <si>
    <t>2013601</t>
  </si>
  <si>
    <t>2013602</t>
  </si>
  <si>
    <t>2013603</t>
  </si>
  <si>
    <t>2013650</t>
  </si>
  <si>
    <t>2013699</t>
  </si>
  <si>
    <t>　　　　其他共产党事务支出</t>
  </si>
  <si>
    <t>20137</t>
  </si>
  <si>
    <t>　　　网信事务</t>
  </si>
  <si>
    <t>2013701</t>
  </si>
  <si>
    <t>2013702</t>
  </si>
  <si>
    <t>2013703</t>
  </si>
  <si>
    <t>2013704</t>
  </si>
  <si>
    <t>　　　　信息安全事务</t>
  </si>
  <si>
    <t>2013750</t>
  </si>
  <si>
    <t>2013799</t>
  </si>
  <si>
    <t>　　　　其他网信事务支出</t>
  </si>
  <si>
    <t>20138</t>
  </si>
  <si>
    <t>　　　市场监督管理事务</t>
  </si>
  <si>
    <t>2013801</t>
  </si>
  <si>
    <t>2013802</t>
  </si>
  <si>
    <t>2013803</t>
  </si>
  <si>
    <t>2013804</t>
  </si>
  <si>
    <t>　　　　经营主体管理</t>
  </si>
  <si>
    <t>2013805</t>
  </si>
  <si>
    <t>　　　　市场秩序执法</t>
  </si>
  <si>
    <t>2013808</t>
  </si>
  <si>
    <t>2013810</t>
  </si>
  <si>
    <t>　　　　质量基础</t>
  </si>
  <si>
    <t>2013812</t>
  </si>
  <si>
    <t>　　　　药品事务</t>
  </si>
  <si>
    <t>2013813</t>
  </si>
  <si>
    <t>　　　　医疗器械事务</t>
  </si>
  <si>
    <t>2013814</t>
  </si>
  <si>
    <t>　　　　化妆品事务</t>
  </si>
  <si>
    <t>2013815</t>
  </si>
  <si>
    <t>　　　　质量安全监管</t>
  </si>
  <si>
    <t>2013816</t>
  </si>
  <si>
    <t>　　　　食品安全监管</t>
  </si>
  <si>
    <t>2013850</t>
  </si>
  <si>
    <t>2013899</t>
  </si>
  <si>
    <t>　　　　其他市场监督管理事务</t>
  </si>
  <si>
    <t>　　　社会工作事务</t>
  </si>
  <si>
    <t>　　　　其他社会工作事务支出</t>
  </si>
  <si>
    <t>　　　信访事务</t>
  </si>
  <si>
    <t>　　　　信访业务</t>
  </si>
  <si>
    <t>　　　　其他信访事务支出</t>
  </si>
  <si>
    <t>　　　数据事务</t>
  </si>
  <si>
    <t>　　　　其他数据事务支出</t>
  </si>
  <si>
    <t>20199</t>
  </si>
  <si>
    <t>　　　其他一般公共服务支出</t>
  </si>
  <si>
    <t>2019901</t>
  </si>
  <si>
    <t>　　　　国家赔偿费用支出</t>
  </si>
  <si>
    <t>2019999</t>
  </si>
  <si>
    <t>　　　　其他一般公共服务支出</t>
  </si>
  <si>
    <t>20201</t>
  </si>
  <si>
    <t>　　　外交管理事务</t>
  </si>
  <si>
    <t>2020101</t>
  </si>
  <si>
    <t>2020102</t>
  </si>
  <si>
    <t>2020103</t>
  </si>
  <si>
    <t>2020104</t>
  </si>
  <si>
    <t>2020150</t>
  </si>
  <si>
    <t>2020199</t>
  </si>
  <si>
    <t>　　　　其他外交管理事务支出</t>
  </si>
  <si>
    <t>20202</t>
  </si>
  <si>
    <t>　　　驻外机构</t>
  </si>
  <si>
    <t>2020201</t>
  </si>
  <si>
    <t>　　　　驻外使领馆（团、处）</t>
  </si>
  <si>
    <t>2020202</t>
  </si>
  <si>
    <t>　　　　其他驻外机构支出</t>
  </si>
  <si>
    <t>20203</t>
  </si>
  <si>
    <t>　　　对外援助</t>
  </si>
  <si>
    <t>2020304</t>
  </si>
  <si>
    <t>　　　　援外优惠贷款贴息</t>
  </si>
  <si>
    <t>2020306</t>
  </si>
  <si>
    <t>　　　　对外援助</t>
  </si>
  <si>
    <t>20204</t>
  </si>
  <si>
    <t>　　　国际组织</t>
  </si>
  <si>
    <t>2020401</t>
  </si>
  <si>
    <t>　　　　国际组织会费</t>
  </si>
  <si>
    <t>2020402</t>
  </si>
  <si>
    <t>　　　　国际组织捐赠</t>
  </si>
  <si>
    <t>2020403</t>
  </si>
  <si>
    <t>　　　　维和摊款</t>
  </si>
  <si>
    <t>2020404</t>
  </si>
  <si>
    <t>　　　　国际组织股金及基金</t>
  </si>
  <si>
    <t>2020499</t>
  </si>
  <si>
    <t>　　　　其他国际组织支出</t>
  </si>
  <si>
    <t>20205</t>
  </si>
  <si>
    <t>　　　对外合作与交流</t>
  </si>
  <si>
    <t>2020503</t>
  </si>
  <si>
    <t>　　　　在华国际会议</t>
  </si>
  <si>
    <t>2020504</t>
  </si>
  <si>
    <t>　　　　国际交流活动</t>
  </si>
  <si>
    <t>2020505</t>
  </si>
  <si>
    <t>　　　　对外合作活动</t>
  </si>
  <si>
    <t>2020599</t>
  </si>
  <si>
    <t>　　　　其他对外合作与交流支出</t>
  </si>
  <si>
    <t>20206</t>
  </si>
  <si>
    <t>　　　对外宣传</t>
  </si>
  <si>
    <t>2020601</t>
  </si>
  <si>
    <t>　　　　对外宣传</t>
  </si>
  <si>
    <t>20207</t>
  </si>
  <si>
    <t>　　　边界勘界联检</t>
  </si>
  <si>
    <t>2020701</t>
  </si>
  <si>
    <t>　　　　边界勘界</t>
  </si>
  <si>
    <t>2020702</t>
  </si>
  <si>
    <t>　　　　边界联检</t>
  </si>
  <si>
    <t>2020703</t>
  </si>
  <si>
    <t>　　　　边界界桩维护</t>
  </si>
  <si>
    <t>2020799</t>
  </si>
  <si>
    <t>　　　　其他支出</t>
  </si>
  <si>
    <t>20208</t>
  </si>
  <si>
    <t>　　　国际发展合作</t>
  </si>
  <si>
    <t>2020801</t>
  </si>
  <si>
    <t>2020802</t>
  </si>
  <si>
    <t>2020803</t>
  </si>
  <si>
    <t>2020850</t>
  </si>
  <si>
    <t>2020899</t>
  </si>
  <si>
    <t>　　　　其他国际发展合作支出</t>
  </si>
  <si>
    <t>20299</t>
  </si>
  <si>
    <t>　　　其他外交支出</t>
  </si>
  <si>
    <t>2029999</t>
  </si>
  <si>
    <t>　　　　其他外交支出</t>
  </si>
  <si>
    <t>20301</t>
  </si>
  <si>
    <t>　　　军费</t>
  </si>
  <si>
    <t>2030101</t>
  </si>
  <si>
    <t>　　　　现役部队</t>
  </si>
  <si>
    <t>2030102</t>
  </si>
  <si>
    <t>　　　　预备役部队</t>
  </si>
  <si>
    <t>2030199</t>
  </si>
  <si>
    <t>　　　　其他军费支出</t>
  </si>
  <si>
    <t>20304</t>
  </si>
  <si>
    <t>　　　国防科研事业</t>
  </si>
  <si>
    <t>2030401</t>
  </si>
  <si>
    <t>　　　　国防科研事业</t>
  </si>
  <si>
    <t>20305</t>
  </si>
  <si>
    <t>　　　专项工程</t>
  </si>
  <si>
    <t>2030501</t>
  </si>
  <si>
    <t>　　　　专项工程</t>
  </si>
  <si>
    <t>20306</t>
  </si>
  <si>
    <t>　　　国防动员</t>
  </si>
  <si>
    <t>2030601</t>
  </si>
  <si>
    <t>　　　　兵役征集</t>
  </si>
  <si>
    <t>2030602</t>
  </si>
  <si>
    <t>　　　　经济动员</t>
  </si>
  <si>
    <t>2030603</t>
  </si>
  <si>
    <t>　　　　人民防空</t>
  </si>
  <si>
    <t>2030604</t>
  </si>
  <si>
    <t>　　　　交通战备</t>
  </si>
  <si>
    <t>2030607</t>
  </si>
  <si>
    <t>　　　　民兵</t>
  </si>
  <si>
    <t>2030608</t>
  </si>
  <si>
    <t>　　　　边海防</t>
  </si>
  <si>
    <t>2030699</t>
  </si>
  <si>
    <t>　　　　其他国防动员支出</t>
  </si>
  <si>
    <t>20399</t>
  </si>
  <si>
    <t>　　　其他国防支出</t>
  </si>
  <si>
    <t>2039999</t>
  </si>
  <si>
    <t>　　　　其他国防支出</t>
  </si>
  <si>
    <t>20401</t>
  </si>
  <si>
    <t>　　　武装警察部队</t>
  </si>
  <si>
    <t>2040101</t>
  </si>
  <si>
    <t>　　　　武装警察部队</t>
  </si>
  <si>
    <t>2040199</t>
  </si>
  <si>
    <t>　　　　其他武装警察部队支出</t>
  </si>
  <si>
    <t>20402</t>
  </si>
  <si>
    <t>　　　公安</t>
  </si>
  <si>
    <t>2040201</t>
  </si>
  <si>
    <t>2040202</t>
  </si>
  <si>
    <t>2040203</t>
  </si>
  <si>
    <t>2040219</t>
  </si>
  <si>
    <t>2040220</t>
  </si>
  <si>
    <t>　　　　执法办案</t>
  </si>
  <si>
    <t>2040221</t>
  </si>
  <si>
    <t>　　　　特别业务</t>
  </si>
  <si>
    <t>2040222</t>
  </si>
  <si>
    <t>　　　　特勤业务</t>
  </si>
  <si>
    <t>2040223</t>
  </si>
  <si>
    <t>　　　　移民事务</t>
  </si>
  <si>
    <t>2040250</t>
  </si>
  <si>
    <t>2040299</t>
  </si>
  <si>
    <t>　　　　其他公安支出</t>
  </si>
  <si>
    <t>20403</t>
  </si>
  <si>
    <t>　　　国家安全</t>
  </si>
  <si>
    <t>2040301</t>
  </si>
  <si>
    <t>2040302</t>
  </si>
  <si>
    <t>2040303</t>
  </si>
  <si>
    <t>2040304</t>
  </si>
  <si>
    <t>　　　　安全业务</t>
  </si>
  <si>
    <t>2040350</t>
  </si>
  <si>
    <t>2040399</t>
  </si>
  <si>
    <t>　　　　其他国家安全支出</t>
  </si>
  <si>
    <t>20404</t>
  </si>
  <si>
    <t>　　　检察</t>
  </si>
  <si>
    <t>2040401</t>
  </si>
  <si>
    <t>2040402</t>
  </si>
  <si>
    <t>2040403</t>
  </si>
  <si>
    <t>2040409</t>
  </si>
  <si>
    <t>　　　　“两房”建设</t>
  </si>
  <si>
    <t>2040410</t>
  </si>
  <si>
    <t>　　　　检察监督</t>
  </si>
  <si>
    <t>2040450</t>
  </si>
  <si>
    <t>2040499</t>
  </si>
  <si>
    <t>　　　　其他检察支出</t>
  </si>
  <si>
    <t>20405</t>
  </si>
  <si>
    <t>　　　法院</t>
  </si>
  <si>
    <t>2040501</t>
  </si>
  <si>
    <t>2040502</t>
  </si>
  <si>
    <t>2040503</t>
  </si>
  <si>
    <t>2040504</t>
  </si>
  <si>
    <t>　　　　案件审判</t>
  </si>
  <si>
    <t>2040505</t>
  </si>
  <si>
    <t>　　　　案件执行</t>
  </si>
  <si>
    <t>2040506</t>
  </si>
  <si>
    <t>　　　　“两庭”建设</t>
  </si>
  <si>
    <t>2040550</t>
  </si>
  <si>
    <t>2040599</t>
  </si>
  <si>
    <t>　　　　其他法院支出</t>
  </si>
  <si>
    <t>20406</t>
  </si>
  <si>
    <t>　　　司法</t>
  </si>
  <si>
    <t>2040601</t>
  </si>
  <si>
    <t>2040602</t>
  </si>
  <si>
    <t>2040603</t>
  </si>
  <si>
    <t>2040604</t>
  </si>
  <si>
    <t>　　　　基层司法业务</t>
  </si>
  <si>
    <t>2040605</t>
  </si>
  <si>
    <t>　　　　普法宣传</t>
  </si>
  <si>
    <t>2040606</t>
  </si>
  <si>
    <t>　　　　律师管理</t>
  </si>
  <si>
    <t>2040607</t>
  </si>
  <si>
    <t>　　　　公共法律服务</t>
  </si>
  <si>
    <t>2040608</t>
  </si>
  <si>
    <t>　　　　国家统一法律职业资格考试</t>
  </si>
  <si>
    <t>2040610</t>
  </si>
  <si>
    <t>　　　　社区矫正</t>
  </si>
  <si>
    <t>2040612</t>
  </si>
  <si>
    <t>　　　　法治建设</t>
  </si>
  <si>
    <t>2040613</t>
  </si>
  <si>
    <t>2040650</t>
  </si>
  <si>
    <t>2040699</t>
  </si>
  <si>
    <t>　　　　其他司法支出</t>
  </si>
  <si>
    <t>20407</t>
  </si>
  <si>
    <t>　　　监狱</t>
  </si>
  <si>
    <t>2040701</t>
  </si>
  <si>
    <t>2040702</t>
  </si>
  <si>
    <t>2040703</t>
  </si>
  <si>
    <t>2040704</t>
  </si>
  <si>
    <t>　　　　罪犯生活及医疗卫生</t>
  </si>
  <si>
    <t>2040705</t>
  </si>
  <si>
    <t>　　　　监狱业务及罪犯改造</t>
  </si>
  <si>
    <t>2040706</t>
  </si>
  <si>
    <t>　　　　狱政设施建设</t>
  </si>
  <si>
    <t>2040707</t>
  </si>
  <si>
    <t>2040750</t>
  </si>
  <si>
    <t>2040799</t>
  </si>
  <si>
    <t>　　　　其他监狱支出</t>
  </si>
  <si>
    <t>20408</t>
  </si>
  <si>
    <t>　　　强制隔离戒毒</t>
  </si>
  <si>
    <t>2040801</t>
  </si>
  <si>
    <t>2040802</t>
  </si>
  <si>
    <t>2040803</t>
  </si>
  <si>
    <t>2040804</t>
  </si>
  <si>
    <t>　　　　强制隔离戒毒人员生活</t>
  </si>
  <si>
    <t>2040805</t>
  </si>
  <si>
    <t>　　　　强制隔离戒毒人员教育</t>
  </si>
  <si>
    <t>2040806</t>
  </si>
  <si>
    <t>　　　　所政设施建设</t>
  </si>
  <si>
    <t>2040807</t>
  </si>
  <si>
    <t>2040850</t>
  </si>
  <si>
    <t>2040899</t>
  </si>
  <si>
    <t>　　　　其他强制隔离戒毒支出</t>
  </si>
  <si>
    <t>20409</t>
  </si>
  <si>
    <t>　　　国家保密</t>
  </si>
  <si>
    <t>2040901</t>
  </si>
  <si>
    <t>2040902</t>
  </si>
  <si>
    <t>2040903</t>
  </si>
  <si>
    <t>2040904</t>
  </si>
  <si>
    <t>　　　　保密技术</t>
  </si>
  <si>
    <t>2040905</t>
  </si>
  <si>
    <t>　　　　保密管理</t>
  </si>
  <si>
    <t>2040950</t>
  </si>
  <si>
    <t>2040999</t>
  </si>
  <si>
    <t>　　　　其他国家保密支出</t>
  </si>
  <si>
    <t>20410</t>
  </si>
  <si>
    <t>　　　缉私警察</t>
  </si>
  <si>
    <t>2041001</t>
  </si>
  <si>
    <t>2041002</t>
  </si>
  <si>
    <t>2041006</t>
  </si>
  <si>
    <t>2041007</t>
  </si>
  <si>
    <t>　　　　缉私业务</t>
  </si>
  <si>
    <t>2041099</t>
  </si>
  <si>
    <t>　　　　其他缉私警察支出</t>
  </si>
  <si>
    <t>20499</t>
  </si>
  <si>
    <t>　　　其他公共安全支出</t>
  </si>
  <si>
    <t>　　　　国家司法救助支出</t>
  </si>
  <si>
    <t>　　　　其他公共安全支出</t>
  </si>
  <si>
    <t>20501</t>
  </si>
  <si>
    <t>　　　教育管理事务</t>
  </si>
  <si>
    <t>2050101</t>
  </si>
  <si>
    <t>2050102</t>
  </si>
  <si>
    <t>2050103</t>
  </si>
  <si>
    <t>2050199</t>
  </si>
  <si>
    <t>　　　　其他教育管理事务支出</t>
  </si>
  <si>
    <t>20502</t>
  </si>
  <si>
    <t>　　　普通教育</t>
  </si>
  <si>
    <t>2050201</t>
  </si>
  <si>
    <t>　　　　学前教育</t>
  </si>
  <si>
    <t>2050202</t>
  </si>
  <si>
    <t>　　　　小学教育</t>
  </si>
  <si>
    <t>2050203</t>
  </si>
  <si>
    <t>　　　　初中教育</t>
  </si>
  <si>
    <t>2050204</t>
  </si>
  <si>
    <t>　　　　高中教育</t>
  </si>
  <si>
    <t>2050205</t>
  </si>
  <si>
    <t>　　　　高等教育</t>
  </si>
  <si>
    <t>2050299</t>
  </si>
  <si>
    <t>　　　　其他普通教育支出</t>
  </si>
  <si>
    <t>20503</t>
  </si>
  <si>
    <t>　　　职业教育</t>
  </si>
  <si>
    <t>2050301</t>
  </si>
  <si>
    <t>　　　　初等职业教育</t>
  </si>
  <si>
    <t>2050302</t>
  </si>
  <si>
    <t>　　　　中等职业教育</t>
  </si>
  <si>
    <t>2050303</t>
  </si>
  <si>
    <t>　　　　技校教育</t>
  </si>
  <si>
    <t>2050305</t>
  </si>
  <si>
    <t>　　　　高等职业教育</t>
  </si>
  <si>
    <t>2050399</t>
  </si>
  <si>
    <t>　　　　其他职业教育支出</t>
  </si>
  <si>
    <t>20504</t>
  </si>
  <si>
    <t>　　　成人教育</t>
  </si>
  <si>
    <t>2050401</t>
  </si>
  <si>
    <t>　　　　成人初等教育</t>
  </si>
  <si>
    <t>2050402</t>
  </si>
  <si>
    <t>　　　　成人中等教育</t>
  </si>
  <si>
    <t>2050403</t>
  </si>
  <si>
    <t>　　　　成人高等教育</t>
  </si>
  <si>
    <t>2050404</t>
  </si>
  <si>
    <t>　　　　成人广播电视教育</t>
  </si>
  <si>
    <t>2050499</t>
  </si>
  <si>
    <t>　　　　其他成人教育支出</t>
  </si>
  <si>
    <t>20505</t>
  </si>
  <si>
    <t>　　　广播电视教育</t>
  </si>
  <si>
    <t>2050501</t>
  </si>
  <si>
    <t>　　　　广播电视学校</t>
  </si>
  <si>
    <t>2050502</t>
  </si>
  <si>
    <t>　　　　教育电视台</t>
  </si>
  <si>
    <t>2050599</t>
  </si>
  <si>
    <t>　　　　其他广播电视教育支出</t>
  </si>
  <si>
    <t>20506</t>
  </si>
  <si>
    <t>　　　留学教育</t>
  </si>
  <si>
    <t>2050601</t>
  </si>
  <si>
    <t>　　　　出国留学教育</t>
  </si>
  <si>
    <t>2050602</t>
  </si>
  <si>
    <t>　　　　来华留学教育</t>
  </si>
  <si>
    <t>2050699</t>
  </si>
  <si>
    <t>　　　　其他留学教育支出</t>
  </si>
  <si>
    <t>20507</t>
  </si>
  <si>
    <t>　　　特殊教育</t>
  </si>
  <si>
    <t>2050701</t>
  </si>
  <si>
    <t>　　　　特殊学校教育</t>
  </si>
  <si>
    <t>2050702</t>
  </si>
  <si>
    <t>　　　　工读学校教育</t>
  </si>
  <si>
    <t>2050799</t>
  </si>
  <si>
    <t>　　　　其他特殊教育支出</t>
  </si>
  <si>
    <t>20508</t>
  </si>
  <si>
    <t>　　　进修及培训</t>
  </si>
  <si>
    <t>2050801</t>
  </si>
  <si>
    <t>　　　　教师进修</t>
  </si>
  <si>
    <t>2050802</t>
  </si>
  <si>
    <t>　　　　干部教育</t>
  </si>
  <si>
    <t>2050803</t>
  </si>
  <si>
    <t>　　　　培训支出</t>
  </si>
  <si>
    <t>2050804</t>
  </si>
  <si>
    <t>　　　　退役士兵能力提升</t>
  </si>
  <si>
    <t>2050899</t>
  </si>
  <si>
    <t>　　　　其他进修及培训</t>
  </si>
  <si>
    <t>20509</t>
  </si>
  <si>
    <t>　　　教育费附加安排的支出</t>
  </si>
  <si>
    <t>2050901</t>
  </si>
  <si>
    <t>　　　　农村中小学校舍建设</t>
  </si>
  <si>
    <t>2050902</t>
  </si>
  <si>
    <t>　　　　农村中小学教学设施</t>
  </si>
  <si>
    <t>2050903</t>
  </si>
  <si>
    <t>　　　　城市中小学校舍建设</t>
  </si>
  <si>
    <t>2050904</t>
  </si>
  <si>
    <t>　　　　城市中小学教学设施</t>
  </si>
  <si>
    <t>2050905</t>
  </si>
  <si>
    <t>　　　　中等职业学校教学设施</t>
  </si>
  <si>
    <t>2050999</t>
  </si>
  <si>
    <t>　　　　其他教育费附加安排的支出</t>
  </si>
  <si>
    <t>20599</t>
  </si>
  <si>
    <t>　　　其他教育支出</t>
  </si>
  <si>
    <t>　　　　其他教育支出</t>
  </si>
  <si>
    <t>20601</t>
  </si>
  <si>
    <t>　　　科学技术管理事务</t>
  </si>
  <si>
    <t>2060101</t>
  </si>
  <si>
    <t>2060102</t>
  </si>
  <si>
    <t>2060103</t>
  </si>
  <si>
    <t>2060199</t>
  </si>
  <si>
    <t>　　　　其他科学技术管理事务支出</t>
  </si>
  <si>
    <t>20602</t>
  </si>
  <si>
    <t>　　　基础研究</t>
  </si>
  <si>
    <t>2060201</t>
  </si>
  <si>
    <t>　　　　机构运行</t>
  </si>
  <si>
    <t>2060203</t>
  </si>
  <si>
    <t>　　　　自然科学基金</t>
  </si>
  <si>
    <t>2060204</t>
  </si>
  <si>
    <t>　　　　实验室及相关设施</t>
  </si>
  <si>
    <t>2060205</t>
  </si>
  <si>
    <t>　　　　重大科学工程</t>
  </si>
  <si>
    <t>2060206</t>
  </si>
  <si>
    <t>　　　　专项基础科研</t>
  </si>
  <si>
    <t>2060207</t>
  </si>
  <si>
    <t>　　　　专项技术基础</t>
  </si>
  <si>
    <t>　　　　科技人才队伍建设</t>
  </si>
  <si>
    <t>2060299</t>
  </si>
  <si>
    <t>　　　　其他基础研究支出</t>
  </si>
  <si>
    <t>20603</t>
  </si>
  <si>
    <t>　　　应用研究</t>
  </si>
  <si>
    <t>2060301</t>
  </si>
  <si>
    <t>2060302</t>
  </si>
  <si>
    <t>　　　　社会公益研究</t>
  </si>
  <si>
    <t>2060303</t>
  </si>
  <si>
    <t>　　　　高技术研究</t>
  </si>
  <si>
    <t>2060304</t>
  </si>
  <si>
    <t>　　　　专项科研试制</t>
  </si>
  <si>
    <t>2060399</t>
  </si>
  <si>
    <t>　　　　其他应用研究支出</t>
  </si>
  <si>
    <t>20604</t>
  </si>
  <si>
    <t>　　　技术研究与开发</t>
  </si>
  <si>
    <t>2060401</t>
  </si>
  <si>
    <t>2060404</t>
  </si>
  <si>
    <t>　　　　科技成果转化与扩散</t>
  </si>
  <si>
    <t>　　　　共性技术研究与开发</t>
  </si>
  <si>
    <t>2060499</t>
  </si>
  <si>
    <t>　　　　其他技术研究与开发支出</t>
  </si>
  <si>
    <t>20605</t>
  </si>
  <si>
    <t>　　　科技条件与服务</t>
  </si>
  <si>
    <t>2060501</t>
  </si>
  <si>
    <t>2060502</t>
  </si>
  <si>
    <t>　　　　技术创新服务体系</t>
  </si>
  <si>
    <t>2060503</t>
  </si>
  <si>
    <t>　　　　科技条件专项</t>
  </si>
  <si>
    <t>2060599</t>
  </si>
  <si>
    <t>　　　　其他科技条件与服务支出</t>
  </si>
  <si>
    <t>20606</t>
  </si>
  <si>
    <t>　　　社会科学</t>
  </si>
  <si>
    <t>2060601</t>
  </si>
  <si>
    <t>　　　　社会科学研究机构</t>
  </si>
  <si>
    <t>2060602</t>
  </si>
  <si>
    <t>　　　　社会科学研究</t>
  </si>
  <si>
    <t>2060603</t>
  </si>
  <si>
    <t>　　　　社科基金支出</t>
  </si>
  <si>
    <t>2060699</t>
  </si>
  <si>
    <t>　　　　其他社会科学支出</t>
  </si>
  <si>
    <t>20607</t>
  </si>
  <si>
    <t>　　　科学技术普及</t>
  </si>
  <si>
    <t>2060701</t>
  </si>
  <si>
    <t>2060702</t>
  </si>
  <si>
    <t>　　　　科普活动</t>
  </si>
  <si>
    <t>2060703</t>
  </si>
  <si>
    <t>　　　　青少年科技活动</t>
  </si>
  <si>
    <t>2060704</t>
  </si>
  <si>
    <t>　　　　学术交流活动</t>
  </si>
  <si>
    <t>2060705</t>
  </si>
  <si>
    <t>　　　　科技馆站</t>
  </si>
  <si>
    <t>2060799</t>
  </si>
  <si>
    <t>　　　　其他科学技术普及支出</t>
  </si>
  <si>
    <t>20608</t>
  </si>
  <si>
    <t>　　　科技交流与合作</t>
  </si>
  <si>
    <t>2060801</t>
  </si>
  <si>
    <t>　　　　国际交流与合作</t>
  </si>
  <si>
    <t>2060802</t>
  </si>
  <si>
    <t>　　　　重大科技合作项目</t>
  </si>
  <si>
    <t>2060899</t>
  </si>
  <si>
    <t>　　　　其他科技交流与合作支出</t>
  </si>
  <si>
    <t>20609</t>
  </si>
  <si>
    <t>　　　科技重大项目</t>
  </si>
  <si>
    <t>2060901</t>
  </si>
  <si>
    <t>　　　　科技重大专项</t>
  </si>
  <si>
    <t>2060902</t>
  </si>
  <si>
    <t>　　　　重点研发计划</t>
  </si>
  <si>
    <t>2060999</t>
  </si>
  <si>
    <t>　　　　其他科技重大项目</t>
  </si>
  <si>
    <t>20699</t>
  </si>
  <si>
    <t>　　　其他科学技术支出</t>
  </si>
  <si>
    <t>2069901</t>
  </si>
  <si>
    <t>　　　　科技奖励</t>
  </si>
  <si>
    <t>2069902</t>
  </si>
  <si>
    <t>　　　　核应急</t>
  </si>
  <si>
    <t>2069903</t>
  </si>
  <si>
    <t>　　　　转制科研机构</t>
  </si>
  <si>
    <t>2069999</t>
  </si>
  <si>
    <t>　　　　其他科学技术支出</t>
  </si>
  <si>
    <t>20701</t>
  </si>
  <si>
    <t>　　　文化和旅游</t>
  </si>
  <si>
    <t>2070101</t>
  </si>
  <si>
    <t>2070102</t>
  </si>
  <si>
    <t>2070103</t>
  </si>
  <si>
    <t>2070104</t>
  </si>
  <si>
    <t>　　　　图书馆</t>
  </si>
  <si>
    <t>2070105</t>
  </si>
  <si>
    <t>　　　　文化展示及纪念机构</t>
  </si>
  <si>
    <t>2070106</t>
  </si>
  <si>
    <t>　　　　艺术表演场所</t>
  </si>
  <si>
    <t>2070107</t>
  </si>
  <si>
    <t>　　　　艺术表演团体</t>
  </si>
  <si>
    <t>2070108</t>
  </si>
  <si>
    <t>　　　　文化活动</t>
  </si>
  <si>
    <t>2070109</t>
  </si>
  <si>
    <t>　　　　群众文化</t>
  </si>
  <si>
    <t>2070110</t>
  </si>
  <si>
    <t>　　　　文化和旅游交流与合作</t>
  </si>
  <si>
    <t>2070111</t>
  </si>
  <si>
    <t>　　　　文化创作与保护</t>
  </si>
  <si>
    <t>2070112</t>
  </si>
  <si>
    <t>　　　　文化和旅游市场管理</t>
  </si>
  <si>
    <t>2070113</t>
  </si>
  <si>
    <t>　　　　旅游宣传</t>
  </si>
  <si>
    <t>2070114</t>
  </si>
  <si>
    <t>　　　　文化和旅游管理事务</t>
  </si>
  <si>
    <t>2070199</t>
  </si>
  <si>
    <t>　　　　其他文化和旅游支出</t>
  </si>
  <si>
    <t>20702</t>
  </si>
  <si>
    <t>　　　文物</t>
  </si>
  <si>
    <t>2070201</t>
  </si>
  <si>
    <t>2070202</t>
  </si>
  <si>
    <t>2070203</t>
  </si>
  <si>
    <t>2070204</t>
  </si>
  <si>
    <t>　　　　文物保护</t>
  </si>
  <si>
    <t>2070205</t>
  </si>
  <si>
    <t>　　　　博物馆</t>
  </si>
  <si>
    <t>2070206</t>
  </si>
  <si>
    <t>　　　　历史名城与古迹</t>
  </si>
  <si>
    <t>2070299</t>
  </si>
  <si>
    <t>　　　　其他文物支出</t>
  </si>
  <si>
    <t>20703</t>
  </si>
  <si>
    <t>　　　体育</t>
  </si>
  <si>
    <t>2070301</t>
  </si>
  <si>
    <t>2070302</t>
  </si>
  <si>
    <t>2070303</t>
  </si>
  <si>
    <t>2070304</t>
  </si>
  <si>
    <t>　　　　运动项目管理</t>
  </si>
  <si>
    <t>2070305</t>
  </si>
  <si>
    <t>　　　　体育竞赛</t>
  </si>
  <si>
    <t>2070306</t>
  </si>
  <si>
    <t>　　　　体育训练</t>
  </si>
  <si>
    <t>2070307</t>
  </si>
  <si>
    <t>　　　　体育场馆</t>
  </si>
  <si>
    <t>2070308</t>
  </si>
  <si>
    <t>　　　　群众体育</t>
  </si>
  <si>
    <t>2070309</t>
  </si>
  <si>
    <t>　　　　体育交流与合作</t>
  </si>
  <si>
    <t>2070399</t>
  </si>
  <si>
    <t>　　　　其他体育支出</t>
  </si>
  <si>
    <t>20706</t>
  </si>
  <si>
    <t>　　　新闻出版电影</t>
  </si>
  <si>
    <t>2070601</t>
  </si>
  <si>
    <t>2070602</t>
  </si>
  <si>
    <t>2070603</t>
  </si>
  <si>
    <t>2070604</t>
  </si>
  <si>
    <t>　　　　新闻通讯</t>
  </si>
  <si>
    <t>2070605</t>
  </si>
  <si>
    <t>　　　　出版发行</t>
  </si>
  <si>
    <t>2070606</t>
  </si>
  <si>
    <t>　　　　版权管理</t>
  </si>
  <si>
    <t>2070607</t>
  </si>
  <si>
    <t>　　　　电影</t>
  </si>
  <si>
    <t>2070699</t>
  </si>
  <si>
    <t>　　　　其他新闻出版电影支出</t>
  </si>
  <si>
    <t>20708</t>
  </si>
  <si>
    <t>　　　广播电视</t>
  </si>
  <si>
    <t>2070801</t>
  </si>
  <si>
    <t>2070802</t>
  </si>
  <si>
    <t>2070803</t>
  </si>
  <si>
    <t>2070806</t>
  </si>
  <si>
    <t>　　　　监测监管</t>
  </si>
  <si>
    <t>　　　　传输发射</t>
  </si>
  <si>
    <t>　　　　广播电视事务</t>
  </si>
  <si>
    <t>2070899</t>
  </si>
  <si>
    <t>　　　　其他广播电视支出</t>
  </si>
  <si>
    <t>20799</t>
  </si>
  <si>
    <t>　　　其他文化旅游体育与传媒支出</t>
  </si>
  <si>
    <t>2079902</t>
  </si>
  <si>
    <t>　　　　宣传文化发展专项支出</t>
  </si>
  <si>
    <t>2079903</t>
  </si>
  <si>
    <t>　　　　文化产业发展专项支出</t>
  </si>
  <si>
    <t>2079999</t>
  </si>
  <si>
    <t>　　　　其他文化旅游体育与传媒支出</t>
  </si>
  <si>
    <t>20801</t>
  </si>
  <si>
    <t>　　　人力资源和社会保障管理事务</t>
  </si>
  <si>
    <t>2080101</t>
  </si>
  <si>
    <t>2080102</t>
  </si>
  <si>
    <t>2080103</t>
  </si>
  <si>
    <t>2080104</t>
  </si>
  <si>
    <t>　　　　综合业务管理</t>
  </si>
  <si>
    <t>2080105</t>
  </si>
  <si>
    <t>　　　　劳动保障监察</t>
  </si>
  <si>
    <t>2080106</t>
  </si>
  <si>
    <t>　　　　就业管理事务</t>
  </si>
  <si>
    <t>2080107</t>
  </si>
  <si>
    <t>　　　　社会保险业务管理事务</t>
  </si>
  <si>
    <t>2080108</t>
  </si>
  <si>
    <t>2080109</t>
  </si>
  <si>
    <t>　　　　社会保险经办机构</t>
  </si>
  <si>
    <t>2080110</t>
  </si>
  <si>
    <t>　　　　劳动关系和维权</t>
  </si>
  <si>
    <t>2080111</t>
  </si>
  <si>
    <t>　　　　公共就业服务和职业技能鉴定机构</t>
  </si>
  <si>
    <t>2080112</t>
  </si>
  <si>
    <t>　　　　劳动人事争议调解仲裁</t>
  </si>
  <si>
    <t>　　　　政府特殊津贴</t>
  </si>
  <si>
    <t>　　　　资助留学回国人员</t>
  </si>
  <si>
    <t>　　　　博士后日常经费</t>
  </si>
  <si>
    <t>　　　　引进人才费用</t>
  </si>
  <si>
    <t>2080199</t>
  </si>
  <si>
    <t>　　　　其他人力资源和社会保障管理事务支出</t>
  </si>
  <si>
    <t>20802</t>
  </si>
  <si>
    <t>　　　民政管理事务</t>
  </si>
  <si>
    <t>2080201</t>
  </si>
  <si>
    <t>2080202</t>
  </si>
  <si>
    <t>2080203</t>
  </si>
  <si>
    <t>2080206</t>
  </si>
  <si>
    <t>　　　　社会组织管理</t>
  </si>
  <si>
    <t>2080207</t>
  </si>
  <si>
    <t>　　　　行政区划和地名管理</t>
  </si>
  <si>
    <t>2080208</t>
  </si>
  <si>
    <t>　　　　基层政权建设和社区治理</t>
  </si>
  <si>
    <t>　　　　老龄事务</t>
  </si>
  <si>
    <t>2080299</t>
  </si>
  <si>
    <t>　　　　其他民政管理事务支出</t>
  </si>
  <si>
    <t>20804</t>
  </si>
  <si>
    <t>　　　补充全国社会保障基金</t>
  </si>
  <si>
    <t>2080402</t>
  </si>
  <si>
    <t>　　　　用一般公共预算补充基金</t>
  </si>
  <si>
    <t>20805</t>
  </si>
  <si>
    <t>　　　行政事业单位养老支出</t>
  </si>
  <si>
    <t>2080501</t>
  </si>
  <si>
    <t>　　　　行政单位离退休</t>
  </si>
  <si>
    <t>2080502</t>
  </si>
  <si>
    <t>　　　　事业单位离退休</t>
  </si>
  <si>
    <t>2080503</t>
  </si>
  <si>
    <t>　　　　离退休人员管理机构</t>
  </si>
  <si>
    <t>2080505</t>
  </si>
  <si>
    <t>　　　　机关事业单位基本养老保险缴费支出</t>
  </si>
  <si>
    <t>2080506</t>
  </si>
  <si>
    <t>　　　　机关事业单位职业年金缴费支出</t>
  </si>
  <si>
    <t>2080507</t>
  </si>
  <si>
    <t>　　　　对机关事业单位基本养老保险基金的补助</t>
  </si>
  <si>
    <t>　　　　对机关事业单位职业年金的补助</t>
  </si>
  <si>
    <t>2080599</t>
  </si>
  <si>
    <t>　　　　其他行政事业单位养老支出</t>
  </si>
  <si>
    <t>20806</t>
  </si>
  <si>
    <t>　　　企业改革补助</t>
  </si>
  <si>
    <t>2080601</t>
  </si>
  <si>
    <t>　　　　企业关闭破产补助</t>
  </si>
  <si>
    <t>2080602</t>
  </si>
  <si>
    <t>　　　　厂办大集体改革补助</t>
  </si>
  <si>
    <t>2080699</t>
  </si>
  <si>
    <t>　　　　其他企业改革发展补助</t>
  </si>
  <si>
    <t>20807</t>
  </si>
  <si>
    <t>　　　就业补助</t>
  </si>
  <si>
    <t>2080701</t>
  </si>
  <si>
    <t>　　　　就业创业服务补助</t>
  </si>
  <si>
    <t>2080702</t>
  </si>
  <si>
    <t>　　　　职业培训补贴</t>
  </si>
  <si>
    <t>2080704</t>
  </si>
  <si>
    <t>　　　　社会保险补贴</t>
  </si>
  <si>
    <t>2080705</t>
  </si>
  <si>
    <t>　　　　公益性岗位补贴</t>
  </si>
  <si>
    <t>2080709</t>
  </si>
  <si>
    <t>　　　　职业技能评价补贴</t>
  </si>
  <si>
    <t>2080711</t>
  </si>
  <si>
    <t>　　　　就业见习补贴</t>
  </si>
  <si>
    <t>2080712</t>
  </si>
  <si>
    <t>　　　　高技能人才培养补助</t>
  </si>
  <si>
    <t>2080713</t>
  </si>
  <si>
    <t>　　　　求职和创业补贴</t>
  </si>
  <si>
    <t>2080799</t>
  </si>
  <si>
    <t>　　　　其他就业补助支出</t>
  </si>
  <si>
    <t>20808</t>
  </si>
  <si>
    <t>　　　抚恤</t>
  </si>
  <si>
    <t>2080801</t>
  </si>
  <si>
    <t>　　　　死亡抚恤</t>
  </si>
  <si>
    <t>2080802</t>
  </si>
  <si>
    <t>　　　　伤残抚恤</t>
  </si>
  <si>
    <t>2080803</t>
  </si>
  <si>
    <t>　　　　在乡复员、退伍军人生活补助</t>
  </si>
  <si>
    <t>2080805</t>
  </si>
  <si>
    <t>　　　　义务兵优待</t>
  </si>
  <si>
    <t>2080806</t>
  </si>
  <si>
    <t>　　　　农村籍退役士兵老年生活补助</t>
  </si>
  <si>
    <t>2080807</t>
  </si>
  <si>
    <t>　　　　光荣院</t>
  </si>
  <si>
    <t>2080808</t>
  </si>
  <si>
    <t>　　　　褒扬纪念</t>
  </si>
  <si>
    <t>2080899</t>
  </si>
  <si>
    <t>　　　　其他优抚支出</t>
  </si>
  <si>
    <t>20809</t>
  </si>
  <si>
    <t>　　　退役安置</t>
  </si>
  <si>
    <t>2080901</t>
  </si>
  <si>
    <t>　　　　退役士兵安置</t>
  </si>
  <si>
    <t>2080902</t>
  </si>
  <si>
    <t>　　　　军队移交政府的离退休人员安置</t>
  </si>
  <si>
    <t>2080903</t>
  </si>
  <si>
    <t>　　　　军队移交政府离退休干部管理机构</t>
  </si>
  <si>
    <t>2080904</t>
  </si>
  <si>
    <t>　　　　退役士兵管理教育</t>
  </si>
  <si>
    <t>2080905</t>
  </si>
  <si>
    <t>　　　　军队转业干部安置</t>
  </si>
  <si>
    <t>2080999</t>
  </si>
  <si>
    <t>　　　　其他退役安置支出</t>
  </si>
  <si>
    <t>20810</t>
  </si>
  <si>
    <t>　　　社会福利</t>
  </si>
  <si>
    <t>2081001</t>
  </si>
  <si>
    <t>　　　　儿童福利</t>
  </si>
  <si>
    <t>2081002</t>
  </si>
  <si>
    <t>　　　　老年福利</t>
  </si>
  <si>
    <t>2081003</t>
  </si>
  <si>
    <t>　　　　康复辅具</t>
  </si>
  <si>
    <t>2081004</t>
  </si>
  <si>
    <t>　　　　殡葬</t>
  </si>
  <si>
    <t>2081005</t>
  </si>
  <si>
    <t>　　　　社会福利事业单位</t>
  </si>
  <si>
    <t>2081006</t>
  </si>
  <si>
    <t>　　　　养老服务</t>
  </si>
  <si>
    <t>2081099</t>
  </si>
  <si>
    <t>　　　　其他社会福利支出</t>
  </si>
  <si>
    <t>20811</t>
  </si>
  <si>
    <t>　　　残疾人事业</t>
  </si>
  <si>
    <t>2081101</t>
  </si>
  <si>
    <t>2081102</t>
  </si>
  <si>
    <t>2081103</t>
  </si>
  <si>
    <t>2081104</t>
  </si>
  <si>
    <t>　　　　残疾人康复</t>
  </si>
  <si>
    <t>2081105</t>
  </si>
  <si>
    <t>　　　　残疾人就业</t>
  </si>
  <si>
    <t>2081106</t>
  </si>
  <si>
    <t>　　　　残疾人体育</t>
  </si>
  <si>
    <t>2081107</t>
  </si>
  <si>
    <t>　　　　残疾人生活和护理补贴</t>
  </si>
  <si>
    <t>2081199</t>
  </si>
  <si>
    <t>　　　　其他残疾人事业支出</t>
  </si>
  <si>
    <t>20816</t>
  </si>
  <si>
    <t>　　　红十字事业</t>
  </si>
  <si>
    <t>2081601</t>
  </si>
  <si>
    <t>2081602</t>
  </si>
  <si>
    <t>2081603</t>
  </si>
  <si>
    <t>2081650</t>
  </si>
  <si>
    <t>2081699</t>
  </si>
  <si>
    <t>　　　　其他红十字事业支出</t>
  </si>
  <si>
    <t>20819</t>
  </si>
  <si>
    <t>　　　最低生活保障</t>
  </si>
  <si>
    <t>2081901</t>
  </si>
  <si>
    <t>　　　　城市最低生活保障金支出</t>
  </si>
  <si>
    <t>2081902</t>
  </si>
  <si>
    <t>　　　　农村最低生活保障金支出</t>
  </si>
  <si>
    <t>20820</t>
  </si>
  <si>
    <t>　　　临时救助</t>
  </si>
  <si>
    <t>2082001</t>
  </si>
  <si>
    <t>　　　　临时救助支出</t>
  </si>
  <si>
    <t>2082002</t>
  </si>
  <si>
    <t>　　　　流浪乞讨人员救助支出</t>
  </si>
  <si>
    <t>20821</t>
  </si>
  <si>
    <t>　　　特困人员救助供养</t>
  </si>
  <si>
    <t>2082101</t>
  </si>
  <si>
    <t>　　　　城市特困人员救助供养支出</t>
  </si>
  <si>
    <t>2082102</t>
  </si>
  <si>
    <t>　　　　农村特困人员救助供养支出</t>
  </si>
  <si>
    <t>20824</t>
  </si>
  <si>
    <t>　　　补充道路交通事故社会救助基金</t>
  </si>
  <si>
    <t>2082401</t>
  </si>
  <si>
    <t>　　　　对道路交通事故社会救助基金的补助</t>
  </si>
  <si>
    <t>2082402</t>
  </si>
  <si>
    <t>　　　　交强险罚款收入补助基金支出</t>
  </si>
  <si>
    <t>20825</t>
  </si>
  <si>
    <t>　　　其他生活救助</t>
  </si>
  <si>
    <t>2082501</t>
  </si>
  <si>
    <t>　　　　其他城市生活救助</t>
  </si>
  <si>
    <t>2082502</t>
  </si>
  <si>
    <t>　　　　其他农村生活救助</t>
  </si>
  <si>
    <t>20826</t>
  </si>
  <si>
    <t>　　　财政对基本养老保险基金的补助</t>
  </si>
  <si>
    <t>2082601</t>
  </si>
  <si>
    <t>　　　　财政对企业职工基本养老保险基金的补助</t>
  </si>
  <si>
    <t>2082602</t>
  </si>
  <si>
    <t>　　　　财政对城乡居民基本养老保险基金的补助</t>
  </si>
  <si>
    <t>2082699</t>
  </si>
  <si>
    <t>　　　　财政对其他基本养老保险基金的补助</t>
  </si>
  <si>
    <t>20827</t>
  </si>
  <si>
    <t>　　　财政对其他社会保险基金的补助</t>
  </si>
  <si>
    <t>2082701</t>
  </si>
  <si>
    <t>　　　　财政对失业保险基金的补助</t>
  </si>
  <si>
    <t>2082702</t>
  </si>
  <si>
    <t>　　　　财政对工伤保险基金的补助</t>
  </si>
  <si>
    <t>2082799</t>
  </si>
  <si>
    <t>　　　　其他财政对社会保险基金的补助</t>
  </si>
  <si>
    <t>20828</t>
  </si>
  <si>
    <t>　　　退役军人管理事务</t>
  </si>
  <si>
    <t>2082801</t>
  </si>
  <si>
    <t>2082802</t>
  </si>
  <si>
    <t>2082803</t>
  </si>
  <si>
    <t>2082804</t>
  </si>
  <si>
    <t>　　　　拥军优属</t>
  </si>
  <si>
    <t>2082805</t>
  </si>
  <si>
    <t>　　　　军供保障</t>
  </si>
  <si>
    <t>2082806</t>
  </si>
  <si>
    <t>2082850</t>
  </si>
  <si>
    <t>2082899</t>
  </si>
  <si>
    <t>　　　　其他退役军人事务管理支出</t>
  </si>
  <si>
    <t>20830</t>
  </si>
  <si>
    <t>　　　财政代缴社会保险费支出</t>
  </si>
  <si>
    <t>2083001</t>
  </si>
  <si>
    <t>　　　　财政代缴城乡居民基本养老保险费支出</t>
  </si>
  <si>
    <t>2083099</t>
  </si>
  <si>
    <t>　　　　财政代缴其他社会保险费支出</t>
  </si>
  <si>
    <t>20899</t>
  </si>
  <si>
    <t>　　　其他社会保障和就业支出</t>
  </si>
  <si>
    <t>　　　　其他社会保障和就业支出</t>
  </si>
  <si>
    <t>21001</t>
  </si>
  <si>
    <t>　　　卫生健康管理事务</t>
  </si>
  <si>
    <t>2100101</t>
  </si>
  <si>
    <t>2100102</t>
  </si>
  <si>
    <t>2100103</t>
  </si>
  <si>
    <t>2100199</t>
  </si>
  <si>
    <t>　　　　其他卫生健康管理事务支出</t>
  </si>
  <si>
    <t>21002</t>
  </si>
  <si>
    <t>　　　公立医院</t>
  </si>
  <si>
    <t>2100201</t>
  </si>
  <si>
    <t>　　　　综合医院</t>
  </si>
  <si>
    <t>2100202</t>
  </si>
  <si>
    <t>　　　　中医（民族）医院</t>
  </si>
  <si>
    <t>2100203</t>
  </si>
  <si>
    <t>　　　　传染病医院</t>
  </si>
  <si>
    <t>2100204</t>
  </si>
  <si>
    <t>　　　　职业病防治医院</t>
  </si>
  <si>
    <t>2100205</t>
  </si>
  <si>
    <t>　　　　精神病医院</t>
  </si>
  <si>
    <t>2100206</t>
  </si>
  <si>
    <t>　　　　妇幼保健医院</t>
  </si>
  <si>
    <t>2100207</t>
  </si>
  <si>
    <t>　　　　儿童医院</t>
  </si>
  <si>
    <t>2100208</t>
  </si>
  <si>
    <t>　　　　其他专科医院</t>
  </si>
  <si>
    <t>2100209</t>
  </si>
  <si>
    <t>　　　　福利医院</t>
  </si>
  <si>
    <t>2100210</t>
  </si>
  <si>
    <t>　　　　行业医院</t>
  </si>
  <si>
    <t>2100211</t>
  </si>
  <si>
    <t>　　　　处理医疗欠费</t>
  </si>
  <si>
    <t>2100212</t>
  </si>
  <si>
    <t>　　　　康复医院</t>
  </si>
  <si>
    <t>2100213</t>
  </si>
  <si>
    <t>　　　　优抚医院</t>
  </si>
  <si>
    <t>2100299</t>
  </si>
  <si>
    <t>　　　　其他公立医院支出</t>
  </si>
  <si>
    <t>21003</t>
  </si>
  <si>
    <t>　　　基层医疗卫生机构</t>
  </si>
  <si>
    <t>2100301</t>
  </si>
  <si>
    <t>　　　　城市社区卫生机构</t>
  </si>
  <si>
    <t>2100302</t>
  </si>
  <si>
    <t>　　　　乡镇卫生院</t>
  </si>
  <si>
    <t>2100399</t>
  </si>
  <si>
    <t>　　　　其他基层医疗卫生机构支出</t>
  </si>
  <si>
    <t>21004</t>
  </si>
  <si>
    <t>　　　公共卫生</t>
  </si>
  <si>
    <t>2100401</t>
  </si>
  <si>
    <t>　　　　疾病预防控制机构</t>
  </si>
  <si>
    <t>2100402</t>
  </si>
  <si>
    <t>　　　　卫生监督机构</t>
  </si>
  <si>
    <t>2100403</t>
  </si>
  <si>
    <t>　　　　妇幼保健机构</t>
  </si>
  <si>
    <t>2100404</t>
  </si>
  <si>
    <t>　　　　精神卫生机构</t>
  </si>
  <si>
    <t>2100405</t>
  </si>
  <si>
    <t>　　　　应急救治机构</t>
  </si>
  <si>
    <t>2100406</t>
  </si>
  <si>
    <t>　　　　采供血机构</t>
  </si>
  <si>
    <t>2100407</t>
  </si>
  <si>
    <t>　　　　其他专业公共卫生机构</t>
  </si>
  <si>
    <t>2100408</t>
  </si>
  <si>
    <t>　　　　基本公共卫生服务</t>
  </si>
  <si>
    <t>2100409</t>
  </si>
  <si>
    <t>　　　　重大公共卫生服务</t>
  </si>
  <si>
    <t>2100410</t>
  </si>
  <si>
    <t>　　　　突发公共卫生事件应急处置</t>
  </si>
  <si>
    <t>2100499</t>
  </si>
  <si>
    <t>　　　　其他公共卫生支出</t>
  </si>
  <si>
    <t>21006</t>
  </si>
  <si>
    <t>　　　中医药</t>
  </si>
  <si>
    <t>2100601</t>
  </si>
  <si>
    <t>　　　　中医(民族医)药专项</t>
  </si>
  <si>
    <t>2100699</t>
  </si>
  <si>
    <t>　　　　其他中医药支出</t>
  </si>
  <si>
    <t>21007</t>
  </si>
  <si>
    <t>　　　计划生育事务</t>
  </si>
  <si>
    <t>2100716</t>
  </si>
  <si>
    <t>　　　　计划生育机构</t>
  </si>
  <si>
    <t>2100717</t>
  </si>
  <si>
    <t>　　　　计划生育服务</t>
  </si>
  <si>
    <t>2100799</t>
  </si>
  <si>
    <t>　　　　其他计划生育事务支出</t>
  </si>
  <si>
    <t>21011</t>
  </si>
  <si>
    <t>　　　行政事业单位医疗</t>
  </si>
  <si>
    <t>2101101</t>
  </si>
  <si>
    <t>　　　　行政单位医疗</t>
  </si>
  <si>
    <t>2101102</t>
  </si>
  <si>
    <t>　　　　事业单位医疗</t>
  </si>
  <si>
    <t>2101103</t>
  </si>
  <si>
    <t>　　　　公务员医疗补助</t>
  </si>
  <si>
    <t>2101199</t>
  </si>
  <si>
    <t>　　　　其他行政事业单位医疗支出</t>
  </si>
  <si>
    <t>21012</t>
  </si>
  <si>
    <t>　　　财政对基本医疗保险基金的补助</t>
  </si>
  <si>
    <t>2101201</t>
  </si>
  <si>
    <t>　　　　财政对职工基本医疗保险基金的补助</t>
  </si>
  <si>
    <t>2101202</t>
  </si>
  <si>
    <t>　　　　财政对城乡居民基本医疗保险基金的补助</t>
  </si>
  <si>
    <t>2101299</t>
  </si>
  <si>
    <t>　　　　财政对其他基本医疗保险基金的补助</t>
  </si>
  <si>
    <t>21013</t>
  </si>
  <si>
    <t>　　　医疗救助</t>
  </si>
  <si>
    <t>2101301</t>
  </si>
  <si>
    <t>　　　　城乡医疗救助</t>
  </si>
  <si>
    <t>2101302</t>
  </si>
  <si>
    <t>　　　　疾病应急救助</t>
  </si>
  <si>
    <t>2101399</t>
  </si>
  <si>
    <t>　　　　其他医疗救助支出</t>
  </si>
  <si>
    <t>21014</t>
  </si>
  <si>
    <t>　　　优抚对象医疗</t>
  </si>
  <si>
    <t>2101401</t>
  </si>
  <si>
    <t>　　　　优抚对象医疗补助</t>
  </si>
  <si>
    <t>2101499</t>
  </si>
  <si>
    <t>　　　　其他优抚对象医疗支出</t>
  </si>
  <si>
    <t>21015</t>
  </si>
  <si>
    <t>　　　医疗保障管理事务</t>
  </si>
  <si>
    <t>2101501</t>
  </si>
  <si>
    <t>2101502</t>
  </si>
  <si>
    <t>2101503</t>
  </si>
  <si>
    <t>2101504</t>
  </si>
  <si>
    <t>2101505</t>
  </si>
  <si>
    <t>　　　　医疗保障政策管理</t>
  </si>
  <si>
    <t>2101506</t>
  </si>
  <si>
    <t>　　　　医疗保障经办事务</t>
  </si>
  <si>
    <t>2101550</t>
  </si>
  <si>
    <t>2101599</t>
  </si>
  <si>
    <t>　　　　其他医疗保障管理事务支出</t>
  </si>
  <si>
    <t>21016</t>
  </si>
  <si>
    <t>　　　老龄卫生健康事务</t>
  </si>
  <si>
    <t>2101601</t>
  </si>
  <si>
    <t>　　　　老龄卫生健康事务</t>
  </si>
  <si>
    <t>　　　中医药事务</t>
  </si>
  <si>
    <t>　　　　中医（民族医）药专项</t>
  </si>
  <si>
    <t>　　　　其他中医药事务支出</t>
  </si>
  <si>
    <t>　　　疾病预防控制事务</t>
  </si>
  <si>
    <t>　　　　其他疾病预防控制事务支出</t>
  </si>
  <si>
    <t>　　　托育服务</t>
  </si>
  <si>
    <t>　　　　托育机构</t>
  </si>
  <si>
    <t>　　　　其他托育服务支出</t>
  </si>
  <si>
    <t>21099</t>
  </si>
  <si>
    <t>　　　其他卫生健康支出</t>
  </si>
  <si>
    <t>2109999</t>
  </si>
  <si>
    <t>　　　　其他卫生健康支出</t>
  </si>
  <si>
    <t>21101</t>
  </si>
  <si>
    <t>　　　环境保护管理事务</t>
  </si>
  <si>
    <t>2110101</t>
  </si>
  <si>
    <t>2110102</t>
  </si>
  <si>
    <t>2110103</t>
  </si>
  <si>
    <t>2110104</t>
  </si>
  <si>
    <t>　　　　生态环境保护宣传</t>
  </si>
  <si>
    <t>2110105</t>
  </si>
  <si>
    <t>　　　　环境保护法规、规划及标准</t>
  </si>
  <si>
    <t>2110106</t>
  </si>
  <si>
    <t>　　　　生态环境国际合作及履约</t>
  </si>
  <si>
    <t>2110107</t>
  </si>
  <si>
    <t>　　　　生态环境保护行政许可</t>
  </si>
  <si>
    <t>2110108</t>
  </si>
  <si>
    <t>　　　　应对气候变化管理事务</t>
  </si>
  <si>
    <t>2110199</t>
  </si>
  <si>
    <t>　　　　其他环境保护管理事务支出</t>
  </si>
  <si>
    <t>21102</t>
  </si>
  <si>
    <t>　　　环境监测与监察</t>
  </si>
  <si>
    <t>2110203</t>
  </si>
  <si>
    <t>　　　　建设项目环评审查与监督</t>
  </si>
  <si>
    <t>2110204</t>
  </si>
  <si>
    <t>　　　　核与辐射安全监督</t>
  </si>
  <si>
    <t>2110299</t>
  </si>
  <si>
    <t>　　　　其他环境监测与监察支出</t>
  </si>
  <si>
    <t>21103</t>
  </si>
  <si>
    <t>　　　污染防治</t>
  </si>
  <si>
    <t>2110301</t>
  </si>
  <si>
    <t>　　　　大气</t>
  </si>
  <si>
    <t>2110302</t>
  </si>
  <si>
    <t>　　　　水体</t>
  </si>
  <si>
    <t>2110303</t>
  </si>
  <si>
    <t>　　　　噪声</t>
  </si>
  <si>
    <t>2110304</t>
  </si>
  <si>
    <t>　　　　固体废弃物与化学品</t>
  </si>
  <si>
    <t>2110305</t>
  </si>
  <si>
    <t>　　　　放射源和放射性废物监管</t>
  </si>
  <si>
    <t>2110306</t>
  </si>
  <si>
    <t>　　　　辐射</t>
  </si>
  <si>
    <t>　　　　土壤</t>
  </si>
  <si>
    <t>2110399</t>
  </si>
  <si>
    <t>　　　　其他污染防治支出</t>
  </si>
  <si>
    <t>21104</t>
  </si>
  <si>
    <t>　　　自然生态保护</t>
  </si>
  <si>
    <t>2110401</t>
  </si>
  <si>
    <t>　　　　生态保护</t>
  </si>
  <si>
    <t>2110402</t>
  </si>
  <si>
    <t>　　　　农村环境保护</t>
  </si>
  <si>
    <t>2110404</t>
  </si>
  <si>
    <t>　　　　生物及物种资源保护</t>
  </si>
  <si>
    <t>2110405</t>
  </si>
  <si>
    <t>　　　　草原生态修复治理</t>
  </si>
  <si>
    <t>2110406</t>
  </si>
  <si>
    <t>　　　　自然保护地</t>
  </si>
  <si>
    <t>2110499</t>
  </si>
  <si>
    <t>　　　　其他自然生态保护支出</t>
  </si>
  <si>
    <t>21105</t>
  </si>
  <si>
    <t>　　　森林保护修护</t>
  </si>
  <si>
    <t>2110501</t>
  </si>
  <si>
    <t>　　　　森林管护</t>
  </si>
  <si>
    <t>2110502</t>
  </si>
  <si>
    <t>　　　　社会保险补助</t>
  </si>
  <si>
    <t>2110503</t>
  </si>
  <si>
    <t>　　　　政策性社会性支出补助</t>
  </si>
  <si>
    <t>2110506</t>
  </si>
  <si>
    <t>　　　　天然林保护工程建设</t>
  </si>
  <si>
    <t>2110507</t>
  </si>
  <si>
    <t>　　　　停伐补助</t>
  </si>
  <si>
    <t>2110599</t>
  </si>
  <si>
    <t>　　　　其他森林保护修复支出</t>
  </si>
  <si>
    <t>21106</t>
  </si>
  <si>
    <t>　　　退耕还林还草</t>
  </si>
  <si>
    <t>2110602</t>
  </si>
  <si>
    <t>　　　　退耕现金</t>
  </si>
  <si>
    <t>2110603</t>
  </si>
  <si>
    <t>　　　　退耕还林粮食折现补贴</t>
  </si>
  <si>
    <t>2110604</t>
  </si>
  <si>
    <t>　　　　退耕还林粮食费用补贴</t>
  </si>
  <si>
    <t>2110605</t>
  </si>
  <si>
    <t>　　　　退耕还林工程建设</t>
  </si>
  <si>
    <t>2110699</t>
  </si>
  <si>
    <t>　　　　其他退耕还林还草支出</t>
  </si>
  <si>
    <t>21107</t>
  </si>
  <si>
    <t>　　　风沙荒漠治理</t>
  </si>
  <si>
    <t>2110704</t>
  </si>
  <si>
    <t>　　　　京津风沙源治理工程建设</t>
  </si>
  <si>
    <t>2110799</t>
  </si>
  <si>
    <t>　　　　其他风沙荒漠治理支出</t>
  </si>
  <si>
    <t>21108</t>
  </si>
  <si>
    <t>　　　退牧还草</t>
  </si>
  <si>
    <t>2110804</t>
  </si>
  <si>
    <t>　　　　退牧还草工程建设</t>
  </si>
  <si>
    <t>2110899</t>
  </si>
  <si>
    <t>　　　　其他退牧还草支出</t>
  </si>
  <si>
    <t>21109</t>
  </si>
  <si>
    <t>　　　已垦草原退耕还草</t>
  </si>
  <si>
    <t>2110901</t>
  </si>
  <si>
    <t>　　　　已垦草原退耕还草</t>
  </si>
  <si>
    <t>21110</t>
  </si>
  <si>
    <t>　　　能源节约利用</t>
  </si>
  <si>
    <t>2111001</t>
  </si>
  <si>
    <t>　　　　能源节约利用</t>
  </si>
  <si>
    <t>21111</t>
  </si>
  <si>
    <t>　　　污染减排</t>
  </si>
  <si>
    <t>2111101</t>
  </si>
  <si>
    <t>　　　　生态环境监测与信息</t>
  </si>
  <si>
    <t>2111102</t>
  </si>
  <si>
    <t>　　　　生态环境执法监察</t>
  </si>
  <si>
    <t>2111103</t>
  </si>
  <si>
    <t>　　　　减排专项支出</t>
  </si>
  <si>
    <t>2111104</t>
  </si>
  <si>
    <t>　　　　清洁生产专项支出</t>
  </si>
  <si>
    <t>2111199</t>
  </si>
  <si>
    <t>　　　　其他污染减排支出</t>
  </si>
  <si>
    <t>21112</t>
  </si>
  <si>
    <t>　　　清洁能源</t>
  </si>
  <si>
    <t>2111201</t>
  </si>
  <si>
    <t>　　　　可再生能源</t>
  </si>
  <si>
    <t>　　　　其他清洁能源支出</t>
  </si>
  <si>
    <t>21113</t>
  </si>
  <si>
    <t>　　　循环经济</t>
  </si>
  <si>
    <t>2111301</t>
  </si>
  <si>
    <t>　　　　循环经济</t>
  </si>
  <si>
    <t>21114</t>
  </si>
  <si>
    <t>　　　能源管理事务</t>
  </si>
  <si>
    <t>2111401</t>
  </si>
  <si>
    <t>2111402</t>
  </si>
  <si>
    <t>2111403</t>
  </si>
  <si>
    <t>2111406</t>
  </si>
  <si>
    <t>　　　　能源科技装备</t>
  </si>
  <si>
    <t>2111407</t>
  </si>
  <si>
    <t>　　　　能源行业管理</t>
  </si>
  <si>
    <t>2111408</t>
  </si>
  <si>
    <t>　　　　能源管理</t>
  </si>
  <si>
    <t>2111411</t>
  </si>
  <si>
    <t>2111413</t>
  </si>
  <si>
    <t>　　　　农村电网建设</t>
  </si>
  <si>
    <t>2111450</t>
  </si>
  <si>
    <t>2111499</t>
  </si>
  <si>
    <t>　　　　其他能源管理事务支出</t>
  </si>
  <si>
    <t>21199</t>
  </si>
  <si>
    <t>　　　其他节能环保支出</t>
  </si>
  <si>
    <t>2119999</t>
  </si>
  <si>
    <t>　　　　其他节能环保支出</t>
  </si>
  <si>
    <t>21201</t>
  </si>
  <si>
    <t>　　　城乡社区管理事务</t>
  </si>
  <si>
    <t>2120101</t>
  </si>
  <si>
    <t>2120102</t>
  </si>
  <si>
    <t>2120103</t>
  </si>
  <si>
    <t>2120104</t>
  </si>
  <si>
    <t>　　　　城管执法</t>
  </si>
  <si>
    <t>2120105</t>
  </si>
  <si>
    <t>　　　　工程建设标准规范编制与监管</t>
  </si>
  <si>
    <t>2120106</t>
  </si>
  <si>
    <t>　　　　工程建设管理</t>
  </si>
  <si>
    <t>2120107</t>
  </si>
  <si>
    <t>　　　　市政公用行业市场监管</t>
  </si>
  <si>
    <t>2120109</t>
  </si>
  <si>
    <t>　　　　住宅建设与房地产市场监管</t>
  </si>
  <si>
    <t>2120110</t>
  </si>
  <si>
    <t>　　　　执业资格注册、资质审查</t>
  </si>
  <si>
    <t>2120199</t>
  </si>
  <si>
    <t>　　　　其他城乡社区管理事务支出</t>
  </si>
  <si>
    <t>21202</t>
  </si>
  <si>
    <t>　　　城乡社区规划与管理</t>
  </si>
  <si>
    <t>2120201</t>
  </si>
  <si>
    <t>　　　　城乡社区规划与管理</t>
  </si>
  <si>
    <t>21203</t>
  </si>
  <si>
    <t>　　　城乡社区公共设施</t>
  </si>
  <si>
    <t>2120303</t>
  </si>
  <si>
    <t>　　　　小城镇基础设施建设</t>
  </si>
  <si>
    <t>2120399</t>
  </si>
  <si>
    <t>　　　　其他城乡社区公共设施支出</t>
  </si>
  <si>
    <t>21205</t>
  </si>
  <si>
    <t>　　　城乡社区环境卫生</t>
  </si>
  <si>
    <t>2120501</t>
  </si>
  <si>
    <t>　　　　城乡社区环境卫生</t>
  </si>
  <si>
    <t>21206</t>
  </si>
  <si>
    <t>　　　建设市场管理与监督</t>
  </si>
  <si>
    <t>2120601</t>
  </si>
  <si>
    <t>　　　　建设市场管理与监督</t>
  </si>
  <si>
    <t>21299</t>
  </si>
  <si>
    <t>　　　其他城乡社区支出</t>
  </si>
  <si>
    <t>2129999</t>
  </si>
  <si>
    <t>　　　　其他城乡社区支出</t>
  </si>
  <si>
    <t>21301</t>
  </si>
  <si>
    <t>　　　农业农村</t>
  </si>
  <si>
    <t>2130101</t>
  </si>
  <si>
    <t>2130102</t>
  </si>
  <si>
    <t>2130103</t>
  </si>
  <si>
    <t>2130104</t>
  </si>
  <si>
    <t>2130105</t>
  </si>
  <si>
    <t>　　　　农垦运行</t>
  </si>
  <si>
    <t>2130106</t>
  </si>
  <si>
    <t>　　　　科技转化与推广服务</t>
  </si>
  <si>
    <t>2130108</t>
  </si>
  <si>
    <t>　　　　病虫害控制</t>
  </si>
  <si>
    <t>2130109</t>
  </si>
  <si>
    <t>　　　　农产品质量安全</t>
  </si>
  <si>
    <t>2130110</t>
  </si>
  <si>
    <t>　　　　执法监管</t>
  </si>
  <si>
    <t>2130111</t>
  </si>
  <si>
    <t>　　　　统计监测与信息服务</t>
  </si>
  <si>
    <t>2130112</t>
  </si>
  <si>
    <t>　　　　行业业务管理</t>
  </si>
  <si>
    <t>2130114</t>
  </si>
  <si>
    <t>　　　　对外交流与合作</t>
  </si>
  <si>
    <t>2130119</t>
  </si>
  <si>
    <t>　　　　防灾救灾</t>
  </si>
  <si>
    <t>2130120</t>
  </si>
  <si>
    <t>　　　　稳定农民收入补贴</t>
  </si>
  <si>
    <t>2130121</t>
  </si>
  <si>
    <t>　　　　农业结构调整补贴</t>
  </si>
  <si>
    <t>2130122</t>
  </si>
  <si>
    <t>　　　　农业生产发展</t>
  </si>
  <si>
    <t>2130124</t>
  </si>
  <si>
    <t>　　　　农村合作经济</t>
  </si>
  <si>
    <t>2130125</t>
  </si>
  <si>
    <t>　　　　农产品加工与促销</t>
  </si>
  <si>
    <t>2130126</t>
  </si>
  <si>
    <t>　　　　农村社会事业</t>
  </si>
  <si>
    <t>2130135</t>
  </si>
  <si>
    <t>　　　　农业生态资源保护</t>
  </si>
  <si>
    <t>2130142</t>
  </si>
  <si>
    <t>　　　　乡村道路建设</t>
  </si>
  <si>
    <t>2130148</t>
  </si>
  <si>
    <t>　　　　渔业发展</t>
  </si>
  <si>
    <t>2130152</t>
  </si>
  <si>
    <t>　　　　对高校毕业生到基层任职补助</t>
  </si>
  <si>
    <t>2130153</t>
  </si>
  <si>
    <t>　　　　耕地建设与利用</t>
  </si>
  <si>
    <t>2130199</t>
  </si>
  <si>
    <t>　　　　其他农业农村支出</t>
  </si>
  <si>
    <t>21302</t>
  </si>
  <si>
    <t>　　　林业和草原</t>
  </si>
  <si>
    <t>2130201</t>
  </si>
  <si>
    <t>2130202</t>
  </si>
  <si>
    <t>2130203</t>
  </si>
  <si>
    <t>2130204</t>
  </si>
  <si>
    <t>　　　　事业机构</t>
  </si>
  <si>
    <t>2130205</t>
  </si>
  <si>
    <t>　　　　森林资源培育</t>
  </si>
  <si>
    <t>2130206</t>
  </si>
  <si>
    <t>　　　　技术推广与转化</t>
  </si>
  <si>
    <t>2130207</t>
  </si>
  <si>
    <t>　　　　森林资源管理</t>
  </si>
  <si>
    <t>2130209</t>
  </si>
  <si>
    <t>　　　　森林生态效益补偿</t>
  </si>
  <si>
    <t>2130211</t>
  </si>
  <si>
    <t>　　　　动植物保护</t>
  </si>
  <si>
    <t>2130212</t>
  </si>
  <si>
    <t>　　　　湿地保护</t>
  </si>
  <si>
    <t>2130213</t>
  </si>
  <si>
    <t>　　　　执法与监督</t>
  </si>
  <si>
    <t>2130217</t>
  </si>
  <si>
    <t>　　　　防沙治沙</t>
  </si>
  <si>
    <t>2130220</t>
  </si>
  <si>
    <t>　　　　对外合作与交流</t>
  </si>
  <si>
    <t>2130221</t>
  </si>
  <si>
    <t>　　　　产业化管理</t>
  </si>
  <si>
    <t>2130223</t>
  </si>
  <si>
    <t>　　　　信息管理</t>
  </si>
  <si>
    <t>2130226</t>
  </si>
  <si>
    <t>　　　　林区公共支出</t>
  </si>
  <si>
    <t>2130227</t>
  </si>
  <si>
    <t>　　　　贷款贴息</t>
  </si>
  <si>
    <t>2130234</t>
  </si>
  <si>
    <t>　　　　林业草原防灾减灾</t>
  </si>
  <si>
    <t>2130236</t>
  </si>
  <si>
    <t>　　　　草原管理</t>
  </si>
  <si>
    <t>2130237</t>
  </si>
  <si>
    <t>2130238</t>
  </si>
  <si>
    <t>　　　　退耕还林还草</t>
  </si>
  <si>
    <t>2130299</t>
  </si>
  <si>
    <t>　　　　其他林业和草原支出</t>
  </si>
  <si>
    <t>21303</t>
  </si>
  <si>
    <t>　　　水利</t>
  </si>
  <si>
    <t>2130301</t>
  </si>
  <si>
    <t>2130302</t>
  </si>
  <si>
    <t>2130303</t>
  </si>
  <si>
    <t>2130304</t>
  </si>
  <si>
    <t>　　　　水利行业业务管理</t>
  </si>
  <si>
    <t>2130305</t>
  </si>
  <si>
    <t>　　　　水利工程建设</t>
  </si>
  <si>
    <t>2130306</t>
  </si>
  <si>
    <t>　　　　水利工程运行与维护</t>
  </si>
  <si>
    <t>2130307</t>
  </si>
  <si>
    <t>　　　　长江黄河等流域管理</t>
  </si>
  <si>
    <t>2130308</t>
  </si>
  <si>
    <t>　　　　水利前期工作</t>
  </si>
  <si>
    <t>2130309</t>
  </si>
  <si>
    <t>　　　　水利执法监督</t>
  </si>
  <si>
    <t>2130310</t>
  </si>
  <si>
    <t>　　　　水土保持</t>
  </si>
  <si>
    <t>2130311</t>
  </si>
  <si>
    <t>　　　　水资源节约管理与保护</t>
  </si>
  <si>
    <t>2130312</t>
  </si>
  <si>
    <t>　　　　水质监测</t>
  </si>
  <si>
    <t>2130313</t>
  </si>
  <si>
    <t>　　　　水文测报</t>
  </si>
  <si>
    <t>2130314</t>
  </si>
  <si>
    <t>　　　　防汛</t>
  </si>
  <si>
    <t>2130315</t>
  </si>
  <si>
    <t>　　　　抗旱</t>
  </si>
  <si>
    <t>2130316</t>
  </si>
  <si>
    <t>　　　　农村水利</t>
  </si>
  <si>
    <t>2130317</t>
  </si>
  <si>
    <t>　　　　水利技术推广</t>
  </si>
  <si>
    <t>2130318</t>
  </si>
  <si>
    <t>　　　　国际河流治理与管理</t>
  </si>
  <si>
    <t>2130319</t>
  </si>
  <si>
    <t>　　　　江河湖库水系综合整治</t>
  </si>
  <si>
    <t>2130321</t>
  </si>
  <si>
    <t>　　　　大中型水库移民后期扶持专项支出</t>
  </si>
  <si>
    <t>2130322</t>
  </si>
  <si>
    <t>　　　　水利安全监督</t>
  </si>
  <si>
    <t>2130333</t>
  </si>
  <si>
    <t>2130334</t>
  </si>
  <si>
    <t>　　　　水利建设征地及移民支出</t>
  </si>
  <si>
    <t>2130335</t>
  </si>
  <si>
    <t>　　　　农村供水</t>
  </si>
  <si>
    <t>2130336</t>
  </si>
  <si>
    <t>　　　　南水北调工程建设</t>
  </si>
  <si>
    <t>2130337</t>
  </si>
  <si>
    <t>　　　　南水北调工程管理</t>
  </si>
  <si>
    <t>2130399</t>
  </si>
  <si>
    <t>　　　　其他水利支出</t>
  </si>
  <si>
    <t>21305</t>
  </si>
  <si>
    <t>　　　巩固脱贫攻坚成果衔接乡村振兴</t>
  </si>
  <si>
    <t>2130501</t>
  </si>
  <si>
    <t>2130502</t>
  </si>
  <si>
    <t>2130503</t>
  </si>
  <si>
    <t>2130504</t>
  </si>
  <si>
    <t>　　　　农村基础设施建设</t>
  </si>
  <si>
    <t>2130505</t>
  </si>
  <si>
    <t>　　　　生产发展</t>
  </si>
  <si>
    <t>2130506</t>
  </si>
  <si>
    <t>　　　　社会发展</t>
  </si>
  <si>
    <t>2130507</t>
  </si>
  <si>
    <t>　　　　贷款奖补和贴息</t>
  </si>
  <si>
    <t>2130508</t>
  </si>
  <si>
    <t>　　　　“三西”农业建设专项补助</t>
  </si>
  <si>
    <t>2130550</t>
  </si>
  <si>
    <t>2130599</t>
  </si>
  <si>
    <t>　　　　其他巩固脱贫攻坚成果衔接乡村振兴支出</t>
  </si>
  <si>
    <t>21307</t>
  </si>
  <si>
    <t>　　　农村综合改革</t>
  </si>
  <si>
    <t>2130701</t>
  </si>
  <si>
    <t>　　　　对村级公益事业建设的补助</t>
  </si>
  <si>
    <t>2130704</t>
  </si>
  <si>
    <t>　　　　国有农场办社会职能改革补助</t>
  </si>
  <si>
    <t>2130705</t>
  </si>
  <si>
    <t>　　　　对村民委员会和村党支部的补助</t>
  </si>
  <si>
    <t>2130706</t>
  </si>
  <si>
    <t>　　　　对村集体经济组织的补助</t>
  </si>
  <si>
    <t>2130707</t>
  </si>
  <si>
    <t>　　　　农村综合改革示范试点补助</t>
  </si>
  <si>
    <t>2130799</t>
  </si>
  <si>
    <t>　　　　其他农村综合改革支出</t>
  </si>
  <si>
    <t>21308</t>
  </si>
  <si>
    <t>　　　普惠金融发展支出</t>
  </si>
  <si>
    <t>2130801</t>
  </si>
  <si>
    <t>　　　　支持农村金融机构</t>
  </si>
  <si>
    <t>2130803</t>
  </si>
  <si>
    <t>　　　　农业保险保费补贴</t>
  </si>
  <si>
    <t>2130804</t>
  </si>
  <si>
    <t>　　　　创业担保贷款贴息及奖补</t>
  </si>
  <si>
    <t>2130805</t>
  </si>
  <si>
    <t>　　　　补充创业担保贷款基金</t>
  </si>
  <si>
    <t>2130899</t>
  </si>
  <si>
    <t>　　　　其他普惠金融发展支出</t>
  </si>
  <si>
    <t>21309</t>
  </si>
  <si>
    <t>　　　目标价格补贴</t>
  </si>
  <si>
    <t>2130901</t>
  </si>
  <si>
    <t>　　　　棉花目标价格补贴</t>
  </si>
  <si>
    <t>2130999</t>
  </si>
  <si>
    <t>　　　　其他目标价格补贴</t>
  </si>
  <si>
    <t>21399</t>
  </si>
  <si>
    <t>　　　其他农林水支出</t>
  </si>
  <si>
    <t>2139901</t>
  </si>
  <si>
    <t>　　　　化解其他公益性乡村债务支出</t>
  </si>
  <si>
    <t>2139999</t>
  </si>
  <si>
    <t>　　　　其他农林水支出</t>
  </si>
  <si>
    <t>21401</t>
  </si>
  <si>
    <t>　　　公路水路运输</t>
  </si>
  <si>
    <t>2140101</t>
  </si>
  <si>
    <t>2140102</t>
  </si>
  <si>
    <t>2140103</t>
  </si>
  <si>
    <t>2140104</t>
  </si>
  <si>
    <t>　　　　公路建设</t>
  </si>
  <si>
    <t>2140106</t>
  </si>
  <si>
    <t>　　　　公路养护</t>
  </si>
  <si>
    <t>2140109</t>
  </si>
  <si>
    <t>　　　　交通运输信息化建设</t>
  </si>
  <si>
    <t>2140110</t>
  </si>
  <si>
    <t>　　　　公路和运输安全</t>
  </si>
  <si>
    <t>2140111</t>
  </si>
  <si>
    <t>　　　　公路还贷专项</t>
  </si>
  <si>
    <t>2140112</t>
  </si>
  <si>
    <t>　　　　公路运输管理</t>
  </si>
  <si>
    <t>2140114</t>
  </si>
  <si>
    <t>　　　　公路和运输技术标准化建设</t>
  </si>
  <si>
    <t>2140122</t>
  </si>
  <si>
    <t>　　　　水运建设</t>
  </si>
  <si>
    <t>2140123</t>
  </si>
  <si>
    <t>　　　　航道维护</t>
  </si>
  <si>
    <t>2140127</t>
  </si>
  <si>
    <t>　　　　船舶检验</t>
  </si>
  <si>
    <t>2140128</t>
  </si>
  <si>
    <t>　　　　救助打捞</t>
  </si>
  <si>
    <t>2140129</t>
  </si>
  <si>
    <t>　　　　内河运输</t>
  </si>
  <si>
    <t>2140130</t>
  </si>
  <si>
    <t>　　　　远洋运输</t>
  </si>
  <si>
    <t>2140131</t>
  </si>
  <si>
    <t>　　　　海事管理</t>
  </si>
  <si>
    <t>2140133</t>
  </si>
  <si>
    <t>　　　　航标事业发展支出</t>
  </si>
  <si>
    <t>2140136</t>
  </si>
  <si>
    <t>　　　　水路运输管理支出</t>
  </si>
  <si>
    <t>2140138</t>
  </si>
  <si>
    <t>　　　　口岸建设</t>
  </si>
  <si>
    <t>2140199</t>
  </si>
  <si>
    <t>　　　　其他公路水路运输支出</t>
  </si>
  <si>
    <t>21402</t>
  </si>
  <si>
    <t>　　　铁路运输</t>
  </si>
  <si>
    <t>2140201</t>
  </si>
  <si>
    <t>2140202</t>
  </si>
  <si>
    <t>2140203</t>
  </si>
  <si>
    <t>2140204</t>
  </si>
  <si>
    <t>　　　　铁路路网建设</t>
  </si>
  <si>
    <t>2140205</t>
  </si>
  <si>
    <t>　　　　铁路还贷专项</t>
  </si>
  <si>
    <t>2140206</t>
  </si>
  <si>
    <t>　　　　铁路安全</t>
  </si>
  <si>
    <t>2140207</t>
  </si>
  <si>
    <t>　　　　铁路专项运输</t>
  </si>
  <si>
    <t>2140208</t>
  </si>
  <si>
    <t>　　　　行业监管</t>
  </si>
  <si>
    <t>2140299</t>
  </si>
  <si>
    <t>　　　　其他铁路运输支出</t>
  </si>
  <si>
    <t>21403</t>
  </si>
  <si>
    <t>　　　民用航空运输</t>
  </si>
  <si>
    <t>2140301</t>
  </si>
  <si>
    <t>2140302</t>
  </si>
  <si>
    <t>2140303</t>
  </si>
  <si>
    <t>2140304</t>
  </si>
  <si>
    <t>　　　　机场建设</t>
  </si>
  <si>
    <t>2140305</t>
  </si>
  <si>
    <t>　　　　空管系统建设</t>
  </si>
  <si>
    <t>2140306</t>
  </si>
  <si>
    <t>　　　　民航还贷专项支出</t>
  </si>
  <si>
    <t>2140307</t>
  </si>
  <si>
    <t>　　　　民用航空安全</t>
  </si>
  <si>
    <t>2140308</t>
  </si>
  <si>
    <t>　　　　民航专项运输</t>
  </si>
  <si>
    <t>2140399</t>
  </si>
  <si>
    <t>　　　　其他民用航空运输支出</t>
  </si>
  <si>
    <t>21405</t>
  </si>
  <si>
    <t>　　　邮政业支出</t>
  </si>
  <si>
    <t>2140501</t>
  </si>
  <si>
    <t>2140502</t>
  </si>
  <si>
    <t>2140503</t>
  </si>
  <si>
    <t>2140504</t>
  </si>
  <si>
    <t>2140505</t>
  </si>
  <si>
    <t>　　　　邮政普遍服务与特殊服务</t>
  </si>
  <si>
    <t>2140599</t>
  </si>
  <si>
    <t>　　　　其他邮政业支出</t>
  </si>
  <si>
    <t>21406</t>
  </si>
  <si>
    <t>　　　车辆购置税支出</t>
  </si>
  <si>
    <t>2140601</t>
  </si>
  <si>
    <t>　　　　车辆购置税用于公路等基础设施建设支出</t>
  </si>
  <si>
    <t>2140602</t>
  </si>
  <si>
    <t>　　　　车辆购置税用于农村公路建设支出</t>
  </si>
  <si>
    <t>2140603</t>
  </si>
  <si>
    <t>　　　　车辆购置税用于老旧汽车报废更新补贴</t>
  </si>
  <si>
    <t>2140699</t>
  </si>
  <si>
    <t>　　　　车辆购置税其他支出</t>
  </si>
  <si>
    <t>21499</t>
  </si>
  <si>
    <t>　　　其他交通运输支出</t>
  </si>
  <si>
    <t>2149901</t>
  </si>
  <si>
    <t>　　　　公共交通运营补助</t>
  </si>
  <si>
    <t>2149999</t>
  </si>
  <si>
    <t>　　　　其他交通运输支出</t>
  </si>
  <si>
    <t>21501</t>
  </si>
  <si>
    <t>　　　资源勘探开发</t>
  </si>
  <si>
    <t>2150101</t>
  </si>
  <si>
    <t>2150102</t>
  </si>
  <si>
    <t>2150103</t>
  </si>
  <si>
    <t>2150104</t>
  </si>
  <si>
    <t>　　　　煤炭勘探开采和洗选</t>
  </si>
  <si>
    <t>2150105</t>
  </si>
  <si>
    <t>　　　　石油和天然气勘探开采</t>
  </si>
  <si>
    <t>2150106</t>
  </si>
  <si>
    <t>　　　　黑色金属矿勘探和采选</t>
  </si>
  <si>
    <t>2150107</t>
  </si>
  <si>
    <t>　　　　有色金属矿勘探和采选</t>
  </si>
  <si>
    <t>2150108</t>
  </si>
  <si>
    <t>　　　　非金属矿勘探和采选</t>
  </si>
  <si>
    <t>2150199</t>
  </si>
  <si>
    <t>　　　　其他资源勘探业支出</t>
  </si>
  <si>
    <t>21502</t>
  </si>
  <si>
    <t>　　　制造业</t>
  </si>
  <si>
    <t>2150201</t>
  </si>
  <si>
    <t>2150202</t>
  </si>
  <si>
    <t>2150203</t>
  </si>
  <si>
    <t>2150204</t>
  </si>
  <si>
    <t>　　　　纺织业</t>
  </si>
  <si>
    <t>2150205</t>
  </si>
  <si>
    <t>　　　　医药制造业</t>
  </si>
  <si>
    <t>2150206</t>
  </si>
  <si>
    <t>　　　　非金属矿物制品业</t>
  </si>
  <si>
    <t>2150207</t>
  </si>
  <si>
    <t>　　　　通信设备、计算机及其他电子设备制造业</t>
  </si>
  <si>
    <t>2150208</t>
  </si>
  <si>
    <t>　　　　交通运输设备制造业</t>
  </si>
  <si>
    <t>2150209</t>
  </si>
  <si>
    <t>　　　　电气机械及器材制造业</t>
  </si>
  <si>
    <t>2150210</t>
  </si>
  <si>
    <t>　　　　工艺品及其他制造业</t>
  </si>
  <si>
    <t>2150212</t>
  </si>
  <si>
    <t>　　　　石油加工、炼焦及核燃料加工业</t>
  </si>
  <si>
    <t>2150213</t>
  </si>
  <si>
    <t>　　　　化学原料及化学制品制造业</t>
  </si>
  <si>
    <t>2150214</t>
  </si>
  <si>
    <t>　　　　黑色金属冶炼及压延加工业</t>
  </si>
  <si>
    <t>2150215</t>
  </si>
  <si>
    <t>　　　　有色金属冶炼及压延加工业</t>
  </si>
  <si>
    <t>2150299</t>
  </si>
  <si>
    <t>　　　　其他制造业支出</t>
  </si>
  <si>
    <t>21503</t>
  </si>
  <si>
    <t>　　　建筑业</t>
  </si>
  <si>
    <t>2150301</t>
  </si>
  <si>
    <t>2150302</t>
  </si>
  <si>
    <t>2150303</t>
  </si>
  <si>
    <t>2150399</t>
  </si>
  <si>
    <t>　　　　其他建筑业支出</t>
  </si>
  <si>
    <t>21505</t>
  </si>
  <si>
    <t>　　　工业和信息产业</t>
  </si>
  <si>
    <t>2150501</t>
  </si>
  <si>
    <t>2150502</t>
  </si>
  <si>
    <t>2150503</t>
  </si>
  <si>
    <t>2150505</t>
  </si>
  <si>
    <t>　　　　战备应急</t>
  </si>
  <si>
    <t>2150507</t>
  </si>
  <si>
    <t>　　　　专用通信</t>
  </si>
  <si>
    <t>2150508</t>
  </si>
  <si>
    <t>　　　　无线电及信息通信监管</t>
  </si>
  <si>
    <t>　　　　工程建设及运行维护</t>
  </si>
  <si>
    <t>　　　　产业发展</t>
  </si>
  <si>
    <t>2150599</t>
  </si>
  <si>
    <t>　　　　其他工业和信息产业支出</t>
  </si>
  <si>
    <t>21507</t>
  </si>
  <si>
    <t>　　　国有资产监管</t>
  </si>
  <si>
    <t>2150701</t>
  </si>
  <si>
    <t>2150702</t>
  </si>
  <si>
    <t>2150703</t>
  </si>
  <si>
    <t>2150704</t>
  </si>
  <si>
    <t>　　　　国有企业监事会专项</t>
  </si>
  <si>
    <t>2150705</t>
  </si>
  <si>
    <t>　　　　中央企业专项管理</t>
  </si>
  <si>
    <t>2150799</t>
  </si>
  <si>
    <t>　　　　其他国有资产监管支出</t>
  </si>
  <si>
    <t>21508</t>
  </si>
  <si>
    <t>　　　支持中小企业发展和管理支出</t>
  </si>
  <si>
    <t>2150801</t>
  </si>
  <si>
    <t>2150802</t>
  </si>
  <si>
    <t>2150803</t>
  </si>
  <si>
    <t>2150804</t>
  </si>
  <si>
    <t>　　　　科技型中小企业技术创新基金</t>
  </si>
  <si>
    <t>2150805</t>
  </si>
  <si>
    <t>　　　　中小企业发展专项</t>
  </si>
  <si>
    <t>　　　　减免房租补贴</t>
  </si>
  <si>
    <t>2150899</t>
  </si>
  <si>
    <t>　　　　其他支持中小企业发展和管理支出</t>
  </si>
  <si>
    <t>21599</t>
  </si>
  <si>
    <t>　　　其他资源勘探工业信息等支出</t>
  </si>
  <si>
    <t>2159901</t>
  </si>
  <si>
    <t>　　　　黄金事务</t>
  </si>
  <si>
    <t>2159904</t>
  </si>
  <si>
    <t>　　　　技术改造支出</t>
  </si>
  <si>
    <t>2159905</t>
  </si>
  <si>
    <t>　　　　中药材扶持资金支出</t>
  </si>
  <si>
    <t>2159906</t>
  </si>
  <si>
    <t>　　　　重点产业振兴和技术改造项目贷款贴息</t>
  </si>
  <si>
    <t>2159999</t>
  </si>
  <si>
    <t>　　　　其他资源勘探工业信息等支出</t>
  </si>
  <si>
    <t>21602</t>
  </si>
  <si>
    <t>　　　商业流通事务</t>
  </si>
  <si>
    <t>2160201</t>
  </si>
  <si>
    <t>2160202</t>
  </si>
  <si>
    <t>2160203</t>
  </si>
  <si>
    <t>2160216</t>
  </si>
  <si>
    <t>　　　　食品流通安全补贴</t>
  </si>
  <si>
    <t>2160217</t>
  </si>
  <si>
    <t>　　　　市场监测及信息管理</t>
  </si>
  <si>
    <t>2160218</t>
  </si>
  <si>
    <t>　　　　民贸企业补贴</t>
  </si>
  <si>
    <t>2160219</t>
  </si>
  <si>
    <t>　　　　民贸民品贷款贴息</t>
  </si>
  <si>
    <t>2160250</t>
  </si>
  <si>
    <t>2160299</t>
  </si>
  <si>
    <t>　　　　其他商业流通事务支出</t>
  </si>
  <si>
    <t>21606</t>
  </si>
  <si>
    <t>　　　涉外发展服务支出</t>
  </si>
  <si>
    <t>2160601</t>
  </si>
  <si>
    <t>2160602</t>
  </si>
  <si>
    <t>2160603</t>
  </si>
  <si>
    <t>2160607</t>
  </si>
  <si>
    <t>　　　　外商投资环境建设补助资金</t>
  </si>
  <si>
    <t>2160699</t>
  </si>
  <si>
    <t>　　　　其他涉外发展服务支出</t>
  </si>
  <si>
    <t>21699</t>
  </si>
  <si>
    <t>　　　其他商业服务业等支出</t>
  </si>
  <si>
    <t>2169901</t>
  </si>
  <si>
    <t>　　　　服务业基础设施建设</t>
  </si>
  <si>
    <t>2169999</t>
  </si>
  <si>
    <t>　　　　其他商业服务业等支出</t>
  </si>
  <si>
    <t>21701</t>
  </si>
  <si>
    <t>　　　金融部门行政支出</t>
  </si>
  <si>
    <t>2170101</t>
  </si>
  <si>
    <t>2170102</t>
  </si>
  <si>
    <t>2170103</t>
  </si>
  <si>
    <t>2170104</t>
  </si>
  <si>
    <t>　　　　安全防卫</t>
  </si>
  <si>
    <t>2170150</t>
  </si>
  <si>
    <t>2170199</t>
  </si>
  <si>
    <t>　　　　金融部门其他行政支出</t>
  </si>
  <si>
    <t>21702</t>
  </si>
  <si>
    <t>　　　金融部门监管支出</t>
  </si>
  <si>
    <t>2170201</t>
  </si>
  <si>
    <t>　　　　货币发行</t>
  </si>
  <si>
    <t>2170202</t>
  </si>
  <si>
    <t>　　　　金融服务</t>
  </si>
  <si>
    <t>2170203</t>
  </si>
  <si>
    <t>　　　　反假币</t>
  </si>
  <si>
    <t>2170204</t>
  </si>
  <si>
    <t>　　　　重点金融机构监管</t>
  </si>
  <si>
    <t>2170205</t>
  </si>
  <si>
    <t>　　　　金融稽查与案件处理</t>
  </si>
  <si>
    <t>2170206</t>
  </si>
  <si>
    <t>　　　　金融行业电子化建设</t>
  </si>
  <si>
    <t>2170207</t>
  </si>
  <si>
    <t>　　　　从业人员资格考试</t>
  </si>
  <si>
    <t>2170208</t>
  </si>
  <si>
    <t>　　　　反洗钱</t>
  </si>
  <si>
    <t>2170299</t>
  </si>
  <si>
    <t>　　　　金融部门其他监管支出</t>
  </si>
  <si>
    <t>21703</t>
  </si>
  <si>
    <t>　　　金融发展支出</t>
  </si>
  <si>
    <t>2170301</t>
  </si>
  <si>
    <t>　　　　政策性银行亏损补贴</t>
  </si>
  <si>
    <t>2170302</t>
  </si>
  <si>
    <t>　　　　利息费用补贴支出</t>
  </si>
  <si>
    <t>2170303</t>
  </si>
  <si>
    <t>　　　　补充资本金</t>
  </si>
  <si>
    <t>2170304</t>
  </si>
  <si>
    <t>　　　　风险基金补助</t>
  </si>
  <si>
    <t>2170399</t>
  </si>
  <si>
    <t>　　　　其他金融发展支出</t>
  </si>
  <si>
    <t>21704</t>
  </si>
  <si>
    <t>　　　金融调控支出</t>
  </si>
  <si>
    <t>2170401</t>
  </si>
  <si>
    <t>　　　　中央银行亏损补贴</t>
  </si>
  <si>
    <t>2170499</t>
  </si>
  <si>
    <t>　　　　其他金融调控支出</t>
  </si>
  <si>
    <t>21799</t>
  </si>
  <si>
    <t>　　　其他金融支出</t>
  </si>
  <si>
    <t>　　　　重点企业贷款贴息</t>
  </si>
  <si>
    <t>　　　　其他金融支出</t>
  </si>
  <si>
    <t>21901</t>
  </si>
  <si>
    <t>　　　一般公共服务</t>
  </si>
  <si>
    <t>21902</t>
  </si>
  <si>
    <t>　　　教育</t>
  </si>
  <si>
    <t>21903</t>
  </si>
  <si>
    <t>　　　文化旅游体育与传媒</t>
  </si>
  <si>
    <t>21904</t>
  </si>
  <si>
    <t>　　　卫生健康</t>
  </si>
  <si>
    <t>21905</t>
  </si>
  <si>
    <t>　　　节能环保</t>
  </si>
  <si>
    <t>21906</t>
  </si>
  <si>
    <t>21907</t>
  </si>
  <si>
    <t>　　　交通运输</t>
  </si>
  <si>
    <t>21908</t>
  </si>
  <si>
    <t>　　　住房保障</t>
  </si>
  <si>
    <t>21999</t>
  </si>
  <si>
    <t>　　　其他支出</t>
  </si>
  <si>
    <t>22001</t>
  </si>
  <si>
    <t>　　　自然资源事务</t>
  </si>
  <si>
    <t>2200101</t>
  </si>
  <si>
    <t>2200102</t>
  </si>
  <si>
    <t>2200103</t>
  </si>
  <si>
    <t>2200104</t>
  </si>
  <si>
    <t>　　　　自然资源规划及管理</t>
  </si>
  <si>
    <t>2200106</t>
  </si>
  <si>
    <t>　　　　自然资源利用与保护</t>
  </si>
  <si>
    <t>2200107</t>
  </si>
  <si>
    <t>　　　　自然资源社会公益服务</t>
  </si>
  <si>
    <t>2200108</t>
  </si>
  <si>
    <t>　　　　自然资源行业业务管理</t>
  </si>
  <si>
    <t>2200109</t>
  </si>
  <si>
    <t>　　　　自然资源调查与确权登记</t>
  </si>
  <si>
    <t>2200112</t>
  </si>
  <si>
    <t>　　　　土地资源储备支出</t>
  </si>
  <si>
    <t>2200113</t>
  </si>
  <si>
    <t>　　　　地质矿产资源与环境调查</t>
  </si>
  <si>
    <t>2200114</t>
  </si>
  <si>
    <t>　　　　地质勘查与矿产资源管理</t>
  </si>
  <si>
    <t>2200115</t>
  </si>
  <si>
    <t>　　　　地质转产项目财政贴息</t>
  </si>
  <si>
    <t>2200116</t>
  </si>
  <si>
    <t>　　　　国外风险勘查</t>
  </si>
  <si>
    <t>2200119</t>
  </si>
  <si>
    <t>　　　　地质勘查基金（周转金）支出</t>
  </si>
  <si>
    <t>2200120</t>
  </si>
  <si>
    <t>　　　　海域与海岛管理</t>
  </si>
  <si>
    <t>2200121</t>
  </si>
  <si>
    <t>　　　　自然资源国际合作与海洋权益维护</t>
  </si>
  <si>
    <t>2200122</t>
  </si>
  <si>
    <t>　　　　自然资源卫星</t>
  </si>
  <si>
    <t>2200123</t>
  </si>
  <si>
    <t>　　　　极地考察</t>
  </si>
  <si>
    <t>2200124</t>
  </si>
  <si>
    <t>　　　　深海调查与资源开发</t>
  </si>
  <si>
    <t>2200125</t>
  </si>
  <si>
    <t>　　　　海港航标维护</t>
  </si>
  <si>
    <t>2200126</t>
  </si>
  <si>
    <t>　　　　海水淡化</t>
  </si>
  <si>
    <t>2200127</t>
  </si>
  <si>
    <t>　　　　无居民海岛使用金支出</t>
  </si>
  <si>
    <t>2200128</t>
  </si>
  <si>
    <t>　　　　海洋战略规划与预警监测</t>
  </si>
  <si>
    <t>2200129</t>
  </si>
  <si>
    <t>　　　　基础测绘与地理信息监管</t>
  </si>
  <si>
    <t>2200150</t>
  </si>
  <si>
    <t>2200199</t>
  </si>
  <si>
    <t>　　　　其他自然资源事务支出</t>
  </si>
  <si>
    <t>22005</t>
  </si>
  <si>
    <t>　　　气象事务</t>
  </si>
  <si>
    <t>2200501</t>
  </si>
  <si>
    <t>2200502</t>
  </si>
  <si>
    <t>2200503</t>
  </si>
  <si>
    <t>2200504</t>
  </si>
  <si>
    <t>　　　　气象事业机构</t>
  </si>
  <si>
    <t>2200506</t>
  </si>
  <si>
    <t>　　　　气象探测</t>
  </si>
  <si>
    <t>2200507</t>
  </si>
  <si>
    <t>　　　　气象信息传输及管理</t>
  </si>
  <si>
    <t>2200508</t>
  </si>
  <si>
    <t>　　　　气象预报预测</t>
  </si>
  <si>
    <t>2200509</t>
  </si>
  <si>
    <t>　　　　气象服务</t>
  </si>
  <si>
    <t>2200510</t>
  </si>
  <si>
    <t>　　　　气象装备保障维护</t>
  </si>
  <si>
    <t>2200511</t>
  </si>
  <si>
    <t>　　　　气象基础设施建设与维修</t>
  </si>
  <si>
    <t>2200512</t>
  </si>
  <si>
    <t>　　　　气象卫星</t>
  </si>
  <si>
    <t>2200513</t>
  </si>
  <si>
    <t>　　　　气象法规与标准</t>
  </si>
  <si>
    <t>2200514</t>
  </si>
  <si>
    <t>　　　　气象资金审计稽查</t>
  </si>
  <si>
    <t>2200599</t>
  </si>
  <si>
    <t>　　　　其他气象事务支出</t>
  </si>
  <si>
    <t>22099</t>
  </si>
  <si>
    <t>　　　其他自然资源海洋气象等支出</t>
  </si>
  <si>
    <t>　　　　其他自然资源海洋气象等支出</t>
  </si>
  <si>
    <t>22101</t>
  </si>
  <si>
    <t>　　　保障性安居工程支出</t>
  </si>
  <si>
    <t>2210101</t>
  </si>
  <si>
    <t>　　　　廉租住房</t>
  </si>
  <si>
    <t>2210102</t>
  </si>
  <si>
    <t>　　　　沉陷区治理</t>
  </si>
  <si>
    <t>2210103</t>
  </si>
  <si>
    <t>　　　　棚户区改造</t>
  </si>
  <si>
    <t>2210104</t>
  </si>
  <si>
    <t>　　　　少数民族地区游牧民定居工程</t>
  </si>
  <si>
    <t>2210105</t>
  </si>
  <si>
    <t>　　　　农村危房改造</t>
  </si>
  <si>
    <t>2210106</t>
  </si>
  <si>
    <t>　　　　公共租赁住房</t>
  </si>
  <si>
    <t>2210107</t>
  </si>
  <si>
    <t>　　　　保障性住房租金补贴</t>
  </si>
  <si>
    <t>2210108</t>
  </si>
  <si>
    <t>　　　　老旧小区改造</t>
  </si>
  <si>
    <t>2210109</t>
  </si>
  <si>
    <t>　　　　住房租赁市场发展</t>
  </si>
  <si>
    <t>2210110</t>
  </si>
  <si>
    <t>　　　　保障性租赁住房</t>
  </si>
  <si>
    <t>　　　　配租型住房保障</t>
  </si>
  <si>
    <t>　　　　配售型保障性住房</t>
  </si>
  <si>
    <t>　　　　城中村改造</t>
  </si>
  <si>
    <t>2210199</t>
  </si>
  <si>
    <t>　　　　其他保障性安居工程支出</t>
  </si>
  <si>
    <t>22102</t>
  </si>
  <si>
    <t>　　　住房改革支出</t>
  </si>
  <si>
    <t>2210201</t>
  </si>
  <si>
    <t>　　　　住房公积金</t>
  </si>
  <si>
    <t>2210202</t>
  </si>
  <si>
    <t>　　　　提租补贴</t>
  </si>
  <si>
    <t>2210203</t>
  </si>
  <si>
    <t>　　　　购房补贴</t>
  </si>
  <si>
    <t>22103</t>
  </si>
  <si>
    <t>　　　城乡社区住宅</t>
  </si>
  <si>
    <t>2210301</t>
  </si>
  <si>
    <t>　　　　公有住房建设和维修改造支出</t>
  </si>
  <si>
    <t>2210302</t>
  </si>
  <si>
    <t>　　　　住房公积金管理</t>
  </si>
  <si>
    <t>2210399</t>
  </si>
  <si>
    <t>　　　　其他城乡社区住宅支出</t>
  </si>
  <si>
    <t>22201</t>
  </si>
  <si>
    <t>　　　粮油物资事务</t>
  </si>
  <si>
    <t>2220101</t>
  </si>
  <si>
    <t>2220102</t>
  </si>
  <si>
    <t>2220103</t>
  </si>
  <si>
    <t>2220104</t>
  </si>
  <si>
    <t>　　　　财务和审计支出</t>
  </si>
  <si>
    <t>2220105</t>
  </si>
  <si>
    <t>　　　　信息统计</t>
  </si>
  <si>
    <t>2220106</t>
  </si>
  <si>
    <t>　　　　专项业务活动</t>
  </si>
  <si>
    <t>2220107</t>
  </si>
  <si>
    <t>　　　　国家粮油差价补贴</t>
  </si>
  <si>
    <t>2220112</t>
  </si>
  <si>
    <t>　　　　粮食财务挂账利息补贴</t>
  </si>
  <si>
    <t>2220113</t>
  </si>
  <si>
    <t>　　　　粮食财务挂账消化款</t>
  </si>
  <si>
    <t>2220114</t>
  </si>
  <si>
    <t>　　　　处理陈化粮补贴</t>
  </si>
  <si>
    <t>2220115</t>
  </si>
  <si>
    <t>　　　　粮食风险基金</t>
  </si>
  <si>
    <t>2220118</t>
  </si>
  <si>
    <t>　　　　粮油市场调控专项资金</t>
  </si>
  <si>
    <t>　　　　设施建设</t>
  </si>
  <si>
    <t>　　　　设施安全</t>
  </si>
  <si>
    <t>　　　　物资保管保养</t>
  </si>
  <si>
    <t>2220150</t>
  </si>
  <si>
    <t>2220199</t>
  </si>
  <si>
    <t>　　　　其他粮油物资事务支出</t>
  </si>
  <si>
    <t>22203</t>
  </si>
  <si>
    <t>　　　能源储备</t>
  </si>
  <si>
    <t>2220301</t>
  </si>
  <si>
    <t>　　　　石油储备</t>
  </si>
  <si>
    <t>2220303</t>
  </si>
  <si>
    <t>　　　　天然铀储备</t>
  </si>
  <si>
    <t>2220304</t>
  </si>
  <si>
    <t>　　　　煤炭储备</t>
  </si>
  <si>
    <t>　　　　成品油储备</t>
  </si>
  <si>
    <t>　　　　天然气储备</t>
  </si>
  <si>
    <t>2220399</t>
  </si>
  <si>
    <t>　　　　其他能源储备支出</t>
  </si>
  <si>
    <t>22204</t>
  </si>
  <si>
    <t>　　　粮油储备</t>
  </si>
  <si>
    <t>2220401</t>
  </si>
  <si>
    <t>　　　　储备粮油补贴</t>
  </si>
  <si>
    <t>2220402</t>
  </si>
  <si>
    <t>　　　　储备粮油差价补贴</t>
  </si>
  <si>
    <t>2220403</t>
  </si>
  <si>
    <t>　　　　储备粮（油）库建设</t>
  </si>
  <si>
    <t>2220404</t>
  </si>
  <si>
    <t>　　　　最低收购价政策支出</t>
  </si>
  <si>
    <t>2220499</t>
  </si>
  <si>
    <t>　　　　其他粮油储备支出</t>
  </si>
  <si>
    <t>22205</t>
  </si>
  <si>
    <t>　　　重要商品储备</t>
  </si>
  <si>
    <t>2220501</t>
  </si>
  <si>
    <t>　　　　棉花储备</t>
  </si>
  <si>
    <t>2220502</t>
  </si>
  <si>
    <t>　　　　食糖储备</t>
  </si>
  <si>
    <t>2220503</t>
  </si>
  <si>
    <t>　　　　肉类储备</t>
  </si>
  <si>
    <t>2220504</t>
  </si>
  <si>
    <t>　　　　化肥储备</t>
  </si>
  <si>
    <t>2220505</t>
  </si>
  <si>
    <t>　　　　农药储备</t>
  </si>
  <si>
    <t>2220506</t>
  </si>
  <si>
    <t>　　　　边销茶储备</t>
  </si>
  <si>
    <t>2220507</t>
  </si>
  <si>
    <t>　　　　羊毛储备</t>
  </si>
  <si>
    <t>2220508</t>
  </si>
  <si>
    <t>　　　　医药储备</t>
  </si>
  <si>
    <t>2220509</t>
  </si>
  <si>
    <t>　　　　食盐储备</t>
  </si>
  <si>
    <t>2220510</t>
  </si>
  <si>
    <t>　　　　战略物资储备</t>
  </si>
  <si>
    <t>　　　　应急物资储备</t>
  </si>
  <si>
    <t>2220599</t>
  </si>
  <si>
    <t>　　　　其他重要商品储备支出</t>
  </si>
  <si>
    <t>22401</t>
  </si>
  <si>
    <t>　　　应急管理事务</t>
  </si>
  <si>
    <t>2240101</t>
  </si>
  <si>
    <t>2240102</t>
  </si>
  <si>
    <t>2240103</t>
  </si>
  <si>
    <t>2240104</t>
  </si>
  <si>
    <t>　　　　灾害风险防治</t>
  </si>
  <si>
    <t>2240105</t>
  </si>
  <si>
    <t>　　　　国务院安委会专项</t>
  </si>
  <si>
    <t>2240106</t>
  </si>
  <si>
    <t>　　　　安全监管</t>
  </si>
  <si>
    <t>2240108</t>
  </si>
  <si>
    <t>　　　　应急救援</t>
  </si>
  <si>
    <t>2240109</t>
  </si>
  <si>
    <t>　　　　应急管理</t>
  </si>
  <si>
    <t>2240150</t>
  </si>
  <si>
    <t>2240199</t>
  </si>
  <si>
    <t>　　　　其他应急管理支出</t>
  </si>
  <si>
    <t>22402</t>
  </si>
  <si>
    <t>　　　消防救援事务</t>
  </si>
  <si>
    <t>2240201</t>
  </si>
  <si>
    <t>2240202</t>
  </si>
  <si>
    <t>2240203</t>
  </si>
  <si>
    <t>2240204</t>
  </si>
  <si>
    <t>　　　　消防应急救援</t>
  </si>
  <si>
    <t>2240250</t>
  </si>
  <si>
    <t>2240299</t>
  </si>
  <si>
    <t>　　　　其他消防救援事务支出</t>
  </si>
  <si>
    <t>22404</t>
  </si>
  <si>
    <t>　　　矿山安全</t>
  </si>
  <si>
    <t>2240401</t>
  </si>
  <si>
    <t>2240402</t>
  </si>
  <si>
    <t>2240403</t>
  </si>
  <si>
    <t>2240404</t>
  </si>
  <si>
    <t>　　　　矿山安全监察事务</t>
  </si>
  <si>
    <t>2240405</t>
  </si>
  <si>
    <t>　　　　矿山应急救援事务</t>
  </si>
  <si>
    <t>2240450</t>
  </si>
  <si>
    <t>2240499</t>
  </si>
  <si>
    <t>　　　　其他矿山安全支出</t>
  </si>
  <si>
    <t>22405</t>
  </si>
  <si>
    <t>　　　地震事务</t>
  </si>
  <si>
    <t>2240501</t>
  </si>
  <si>
    <t>2240502</t>
  </si>
  <si>
    <t>2240503</t>
  </si>
  <si>
    <t>2240504</t>
  </si>
  <si>
    <t>　　　　地震监测</t>
  </si>
  <si>
    <t>2240505</t>
  </si>
  <si>
    <t>　　　　地震预测预报</t>
  </si>
  <si>
    <t>2240506</t>
  </si>
  <si>
    <t>　　　　地震灾害预防</t>
  </si>
  <si>
    <t>2240507</t>
  </si>
  <si>
    <t>　　　　地震应急救援</t>
  </si>
  <si>
    <t>2240508</t>
  </si>
  <si>
    <t>　　　　地震环境探察</t>
  </si>
  <si>
    <t>2240509</t>
  </si>
  <si>
    <t>　　　　防震减灾信息管理</t>
  </si>
  <si>
    <t>2240510</t>
  </si>
  <si>
    <t>　　　　防震减灾基础管理</t>
  </si>
  <si>
    <t>2240550</t>
  </si>
  <si>
    <t>　　　　地震事业机构</t>
  </si>
  <si>
    <t>2240599</t>
  </si>
  <si>
    <t>　　　　其他地震事务支出</t>
  </si>
  <si>
    <t>22406</t>
  </si>
  <si>
    <t>　　　自然灾害防治</t>
  </si>
  <si>
    <t>2240601</t>
  </si>
  <si>
    <t>　　　　地质灾害防治</t>
  </si>
  <si>
    <t>2240602</t>
  </si>
  <si>
    <t>　　　　森林草原防灾减灾</t>
  </si>
  <si>
    <t>2240699</t>
  </si>
  <si>
    <t>　　　　其他自然灾害防治支出</t>
  </si>
  <si>
    <t>22407</t>
  </si>
  <si>
    <t>　　　自然灾害救灾及恢复重建支出</t>
  </si>
  <si>
    <t>2240703</t>
  </si>
  <si>
    <t>　　　　自然灾害救灾补助</t>
  </si>
  <si>
    <t>2240704</t>
  </si>
  <si>
    <t>　　　　自然灾害灾后重建补助</t>
  </si>
  <si>
    <t>2240799</t>
  </si>
  <si>
    <t>　　　　其他自然灾害救灾及恢复重建支出</t>
  </si>
  <si>
    <t>22499</t>
  </si>
  <si>
    <t>　　　其他灾害防治及应急管理支出</t>
  </si>
  <si>
    <t>　　　　其他灾害防治及应急管理支出</t>
  </si>
  <si>
    <t>二十二、债务付息支出</t>
  </si>
  <si>
    <t>23201</t>
  </si>
  <si>
    <t>　　　中央政府国内债务付息支出</t>
  </si>
  <si>
    <t>　　　　中央政府国内债务付息支出</t>
  </si>
  <si>
    <t>23202</t>
  </si>
  <si>
    <t>　　　中央政府国外债务付息支出</t>
  </si>
  <si>
    <t>2320201</t>
  </si>
  <si>
    <t>　　　　中央政府境外发行主权债券付息支出</t>
  </si>
  <si>
    <t>2320202</t>
  </si>
  <si>
    <t>　　　　中央政府向外国政府借款付息支出</t>
  </si>
  <si>
    <t>2320203</t>
  </si>
  <si>
    <t>　　　　中央政府向国际金融组织借款付息支出</t>
  </si>
  <si>
    <t>2320299</t>
  </si>
  <si>
    <t>　　　　中央政府其他国外借款付息支出</t>
  </si>
  <si>
    <t>23203</t>
  </si>
  <si>
    <t>　　　地方政府一般债务付息支出</t>
  </si>
  <si>
    <t>2320301</t>
  </si>
  <si>
    <t>　　　　地方政府一般债券付息支出</t>
  </si>
  <si>
    <t>2320302</t>
  </si>
  <si>
    <t>　　　　地方政府向外国政府借款付息支出</t>
  </si>
  <si>
    <t>2320303</t>
  </si>
  <si>
    <t>　　　　地方政府向国际组织借款付息支出</t>
  </si>
  <si>
    <t>2320399</t>
  </si>
  <si>
    <t>　　　　地方政府其他一般债务付息支出</t>
  </si>
  <si>
    <t>二十三、债务发行费用支出</t>
  </si>
  <si>
    <t>23301</t>
  </si>
  <si>
    <t>　　　中央政府国内债务发行费用支出</t>
  </si>
  <si>
    <t>　　　　中央政府国内债务发行费用支出</t>
  </si>
  <si>
    <t>23302</t>
  </si>
  <si>
    <t>　　　中央政府国外债务发行费用支出</t>
  </si>
  <si>
    <t>　　　　中央政府国外债务发行费用支出</t>
  </si>
  <si>
    <t>23303</t>
  </si>
  <si>
    <t>　　　地方政府一般债务发行费用支出</t>
  </si>
  <si>
    <t>2330301</t>
  </si>
  <si>
    <t>　　　　地方政府一般债务发行费用支出</t>
  </si>
  <si>
    <t>二十四、预备费</t>
  </si>
  <si>
    <t>22902</t>
  </si>
  <si>
    <t xml:space="preserve">   年初预留</t>
  </si>
  <si>
    <t>22999</t>
  </si>
  <si>
    <t xml:space="preserve">   其他支出</t>
  </si>
  <si>
    <t>229A</t>
  </si>
  <si>
    <t>对下专项转移支付补助</t>
  </si>
  <si>
    <t>县本级一般公共预算支出</t>
  </si>
  <si>
    <t>1-5  2025年永平县县本级一般公共预算政府预算经济分类表（基本支出）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</si>
  <si>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</si>
  <si>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</si>
  <si>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</si>
  <si>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</si>
  <si>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</si>
  <si>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</si>
  <si>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</si>
  <si>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</si>
  <si>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</si>
  <si>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</si>
  <si>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</si>
  <si>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</si>
  <si>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</si>
  <si>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</si>
  <si>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</si>
  <si>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</si>
  <si>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</si>
  <si>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</si>
  <si>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</si>
  <si>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</si>
  <si>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</si>
  <si>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</si>
  <si>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</si>
  <si>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</si>
  <si>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</si>
  <si>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</si>
  <si>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</si>
  <si>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</si>
  <si>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</si>
  <si>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2025年永平县县本级一般公共预算支出表(对下转移支付项目)</t>
  </si>
  <si>
    <t>项       目</t>
  </si>
  <si>
    <t>其中：延续项目</t>
  </si>
  <si>
    <t>其中：新增项目</t>
  </si>
  <si>
    <t>一般公共服务支出</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</si>
  <si>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</si>
  <si>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</si>
  <si>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</si>
  <si>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</si>
  <si>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</si>
  <si>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</si>
  <si>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</si>
  <si>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</si>
  <si>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</si>
  <si>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</si>
  <si>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</si>
  <si>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</si>
  <si>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</si>
  <si>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</si>
  <si>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</si>
  <si>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</si>
  <si>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</si>
  <si>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</si>
  <si>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</si>
  <si>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备注：我县执行“乡财县管”政策，乡镇财政由县级统一管理，不存在县对下转移支付项目。</t>
  </si>
  <si>
    <t>1-7  2025年永平县分地区税收返还和转移支付预算表</t>
  </si>
  <si>
    <t>地区</t>
  </si>
  <si>
    <t>税收返还</t>
  </si>
  <si>
    <t>转移支付</t>
  </si>
  <si>
    <t>一、提前下达数</t>
  </si>
  <si>
    <t>博南镇</t>
  </si>
  <si>
    <t xml:space="preserve"> </t>
  </si>
  <si>
    <t>杉阳镇</t>
  </si>
  <si>
    <t>龙街镇</t>
  </si>
  <si>
    <t>厂街乡</t>
  </si>
  <si>
    <t>水泄乡</t>
  </si>
  <si>
    <t>北斗乡</t>
  </si>
  <si>
    <t>龙门乡</t>
  </si>
  <si>
    <t>二、预算数</t>
  </si>
  <si>
    <t>备注：我县执行“乡财县管”政策，乡镇财政由县级统一管理，不存在对乡镇的税收返还和转移支付 。</t>
  </si>
  <si>
    <t>1-8  2025年永平县县本级“三公”经费预算财政拨款情况统计表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</si>
  <si>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</si>
  <si>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</si>
  <si>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</si>
  <si>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</si>
  <si>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</si>
  <si>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</si>
  <si>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</si>
  <si>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</si>
  <si>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1.因公出国(境)经费预算数与上年预算数相比无变化，主要原因是:未安排因公出国(境)经费预算。
2.公务接待费预算数比上年预算数减少，主要原因是继续严格执行中央八项规定及厉行节约反对浪费相关要求，积极加强和完善公务接待费审批程序，严格规范管理公务用车，严控三公经费支出。
3.公务用车购置及运行费预算数比上年预算数减少，其中公务用车购置费预算数与上年预算数相比无变化的主要原因是:全县单位公务用车大多使用时间较长、老化严重，车辆维修维护次数多，部分单位有购置新车需求；公务用车运行费预算数比上年预算数减少的主要原因是严格执行中央八项规定及厉行节约反对浪费相关要求，严格规范管理公务用车，严控三公经费支出。</t>
  </si>
  <si>
    <t>2-1 2025年永平县政府性基金预算收入情况表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</si>
  <si>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</si>
  <si>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</si>
  <si>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</si>
  <si>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</si>
  <si>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</si>
  <si>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</si>
  <si>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</si>
  <si>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</si>
  <si>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</si>
  <si>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</si>
  <si>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</si>
  <si>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</si>
  <si>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</si>
  <si>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</si>
  <si>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</si>
  <si>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</si>
  <si>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</si>
  <si>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</si>
  <si>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</si>
  <si>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</si>
  <si>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</si>
  <si>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</si>
  <si>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</si>
  <si>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</si>
  <si>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</si>
  <si>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</si>
  <si>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</si>
  <si>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</si>
  <si>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</si>
  <si>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</si>
  <si>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</si>
  <si>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</si>
  <si>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</si>
  <si>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</si>
  <si>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</si>
  <si>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</si>
  <si>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</si>
  <si>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</si>
  <si>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</si>
  <si>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</si>
  <si>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</si>
  <si>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</si>
  <si>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</si>
  <si>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</si>
  <si>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</si>
  <si>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</si>
  <si>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</si>
  <si>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</si>
  <si>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</si>
  <si>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</si>
  <si>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</si>
  <si>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</si>
  <si>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</si>
  <si>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 xml:space="preserve">   地方政府专项债务转贷收入</t>
  </si>
  <si>
    <t>2-2 2025年永平县政府性基金预算支出情况表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</si>
  <si>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</si>
  <si>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</si>
  <si>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</si>
  <si>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</si>
  <si>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</si>
  <si>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</si>
  <si>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</si>
  <si>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</si>
  <si>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</si>
  <si>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</si>
  <si>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</si>
  <si>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</si>
  <si>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</si>
  <si>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</si>
  <si>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</si>
  <si>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</si>
  <si>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</si>
  <si>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</si>
  <si>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</si>
  <si>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</si>
  <si>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</si>
  <si>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</si>
  <si>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</si>
  <si>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</si>
  <si>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</si>
  <si>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</si>
  <si>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</si>
  <si>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</si>
  <si>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</si>
  <si>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</si>
  <si>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</si>
  <si>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</si>
  <si>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</si>
  <si>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</si>
  <si>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</si>
  <si>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</si>
  <si>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</si>
  <si>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</si>
  <si>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</si>
  <si>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</si>
  <si>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</si>
  <si>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</si>
  <si>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</si>
  <si>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</si>
  <si>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</si>
  <si>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</si>
  <si>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</si>
  <si>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</si>
  <si>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</si>
  <si>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</si>
  <si>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</si>
  <si>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</si>
  <si>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</si>
  <si>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</si>
  <si>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</si>
  <si>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</si>
  <si>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</si>
  <si>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</si>
  <si>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</si>
  <si>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</si>
  <si>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</si>
  <si>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</si>
  <si>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</si>
  <si>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</si>
  <si>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</si>
  <si>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</si>
  <si>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</si>
  <si>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</si>
  <si>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</si>
  <si>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</si>
  <si>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</si>
  <si>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</si>
  <si>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</si>
  <si>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</si>
  <si>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</si>
  <si>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</si>
  <si>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</si>
  <si>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</si>
  <si>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</si>
  <si>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</si>
  <si>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</si>
  <si>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</si>
  <si>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</si>
  <si>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</si>
  <si>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</si>
  <si>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</si>
  <si>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</si>
  <si>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</si>
  <si>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</si>
  <si>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</si>
  <si>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</si>
  <si>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</si>
  <si>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</si>
  <si>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</si>
  <si>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</si>
  <si>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</si>
  <si>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</si>
  <si>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</si>
  <si>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</si>
  <si>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</si>
  <si>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</si>
  <si>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</si>
  <si>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</si>
  <si>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</si>
  <si>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</si>
  <si>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</si>
  <si>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</si>
  <si>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</si>
  <si>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</si>
  <si>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</si>
  <si>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</si>
  <si>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</si>
  <si>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</si>
  <si>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</si>
  <si>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</si>
  <si>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</si>
  <si>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</si>
  <si>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</si>
  <si>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</si>
  <si>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</si>
  <si>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</si>
  <si>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</si>
  <si>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</si>
  <si>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</si>
  <si>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</si>
  <si>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</si>
  <si>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</si>
  <si>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</si>
  <si>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</si>
  <si>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</si>
  <si>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</si>
  <si>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</si>
  <si>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</si>
  <si>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</si>
  <si>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</si>
  <si>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</si>
  <si>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</si>
  <si>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</si>
  <si>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</si>
  <si>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</si>
  <si>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</si>
  <si>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</si>
  <si>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</si>
  <si>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</si>
  <si>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</si>
  <si>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</si>
  <si>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</si>
  <si>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</si>
  <si>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</si>
  <si>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</si>
  <si>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</si>
  <si>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</si>
  <si>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</si>
  <si>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</si>
  <si>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</si>
  <si>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</si>
  <si>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</si>
  <si>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</si>
  <si>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</si>
  <si>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</si>
  <si>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</si>
  <si>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</si>
  <si>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</si>
  <si>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</si>
  <si>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　　　大中型水库移民后期扶持基金支出</t>
  </si>
  <si>
    <t>　　　　移民补助</t>
  </si>
  <si>
    <t>　　　　基础设施建设和经济发展</t>
  </si>
  <si>
    <t>　　　　其他大中型水库移民后期扶持基金支出</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</si>
  <si>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</si>
  <si>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</si>
  <si>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</si>
  <si>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</si>
  <si>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</si>
  <si>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</si>
  <si>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</si>
  <si>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</si>
  <si>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</si>
  <si>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</si>
  <si>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</si>
  <si>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</si>
  <si>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</si>
  <si>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</si>
  <si>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</si>
  <si>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</si>
  <si>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</si>
  <si>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</si>
  <si>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</si>
  <si>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</si>
  <si>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</si>
  <si>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</si>
  <si>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</si>
  <si>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</si>
  <si>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</si>
  <si>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</si>
  <si>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</si>
  <si>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</si>
  <si>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</si>
  <si>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</si>
  <si>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</si>
  <si>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</si>
  <si>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</si>
  <si>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</si>
  <si>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</si>
  <si>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</si>
  <si>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</si>
  <si>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</si>
  <si>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</si>
  <si>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</si>
  <si>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</si>
  <si>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</si>
  <si>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</si>
  <si>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</si>
  <si>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</si>
  <si>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</si>
  <si>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</si>
  <si>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</si>
  <si>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</si>
  <si>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</si>
  <si>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</si>
  <si>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</si>
  <si>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</si>
  <si>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</si>
  <si>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</si>
  <si>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</si>
  <si>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</si>
  <si>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</si>
  <si>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</si>
  <si>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</si>
  <si>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</si>
  <si>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</si>
  <si>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</si>
  <si>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</si>
  <si>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</si>
  <si>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</si>
  <si>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</si>
  <si>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</si>
  <si>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</si>
  <si>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</si>
  <si>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</si>
  <si>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</si>
  <si>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</si>
  <si>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</si>
  <si>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</si>
  <si>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</si>
  <si>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</si>
  <si>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</si>
  <si>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</si>
  <si>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</si>
  <si>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</si>
  <si>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</si>
  <si>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</si>
  <si>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</si>
  <si>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</si>
  <si>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</si>
  <si>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</si>
  <si>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</si>
  <si>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</si>
  <si>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</si>
  <si>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</si>
  <si>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</si>
  <si>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</si>
  <si>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</si>
  <si>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</si>
  <si>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</si>
  <si>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</si>
  <si>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</si>
  <si>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</si>
  <si>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</si>
  <si>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</si>
  <si>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</si>
  <si>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</si>
  <si>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</si>
  <si>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</si>
  <si>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</si>
  <si>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</si>
  <si>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</si>
  <si>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</si>
  <si>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</si>
  <si>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</si>
  <si>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</si>
  <si>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</si>
  <si>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</si>
  <si>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</si>
  <si>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</si>
  <si>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</si>
  <si>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</si>
  <si>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</si>
  <si>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</si>
  <si>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</si>
  <si>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</si>
  <si>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</si>
  <si>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</si>
  <si>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</si>
  <si>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</si>
  <si>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</si>
  <si>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</si>
  <si>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</si>
  <si>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</si>
  <si>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</si>
  <si>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</si>
  <si>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</si>
  <si>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</si>
  <si>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</si>
  <si>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</si>
  <si>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</si>
  <si>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</si>
  <si>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</si>
  <si>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</si>
  <si>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</si>
  <si>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</si>
  <si>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</si>
  <si>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</si>
  <si>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</si>
  <si>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</si>
  <si>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</si>
  <si>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</si>
  <si>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</si>
  <si>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</si>
  <si>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</si>
  <si>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</si>
  <si>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</si>
  <si>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</si>
  <si>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</si>
  <si>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</si>
  <si>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</si>
  <si>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</si>
  <si>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</si>
  <si>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</si>
  <si>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</si>
  <si>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</si>
  <si>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</si>
  <si>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</si>
  <si>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</si>
  <si>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</si>
  <si>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</si>
  <si>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</si>
  <si>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</si>
  <si>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</si>
  <si>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</si>
  <si>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</si>
  <si>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</si>
  <si>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</si>
  <si>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</si>
  <si>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</si>
  <si>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</si>
  <si>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</si>
  <si>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</si>
  <si>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</si>
  <si>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</si>
  <si>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</si>
  <si>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</si>
  <si>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</si>
  <si>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</si>
  <si>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</si>
  <si>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</si>
  <si>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</si>
  <si>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</si>
  <si>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</si>
  <si>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</si>
  <si>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</si>
  <si>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</si>
  <si>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</si>
  <si>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</si>
  <si>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</si>
  <si>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</si>
  <si>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</si>
  <si>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</si>
  <si>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</si>
  <si>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</si>
  <si>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</si>
  <si>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</si>
  <si>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</si>
  <si>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</si>
  <si>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</si>
  <si>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</si>
  <si>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</si>
  <si>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</si>
  <si>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</si>
  <si>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</si>
  <si>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</si>
  <si>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</si>
  <si>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</si>
  <si>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</si>
  <si>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</si>
  <si>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</si>
  <si>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</si>
  <si>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</si>
  <si>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</si>
  <si>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</si>
  <si>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</si>
  <si>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</si>
  <si>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</si>
  <si>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</si>
  <si>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</si>
  <si>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</si>
  <si>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</si>
  <si>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</si>
  <si>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</si>
  <si>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</si>
  <si>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</si>
  <si>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</si>
  <si>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</si>
  <si>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</si>
  <si>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</si>
  <si>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</si>
  <si>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</si>
  <si>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</si>
  <si>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</si>
  <si>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</si>
  <si>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</si>
  <si>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</si>
  <si>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</si>
  <si>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</si>
  <si>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</si>
  <si>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</si>
  <si>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</si>
  <si>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</si>
  <si>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</si>
  <si>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</si>
  <si>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</si>
  <si>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</si>
  <si>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</si>
  <si>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</si>
  <si>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</si>
  <si>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</si>
  <si>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</si>
  <si>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</si>
  <si>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</si>
  <si>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</si>
  <si>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</si>
  <si>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</si>
  <si>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</si>
  <si>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</si>
  <si>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</si>
  <si>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</si>
  <si>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</si>
  <si>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</si>
  <si>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</si>
  <si>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</si>
  <si>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</si>
  <si>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</si>
  <si>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</si>
  <si>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</si>
  <si>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</si>
  <si>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</si>
  <si>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</si>
  <si>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</si>
  <si>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</si>
  <si>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</si>
  <si>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</si>
  <si>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是</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</si>
  <si>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</si>
  <si>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</si>
  <si>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</si>
  <si>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</si>
  <si>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</si>
  <si>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</si>
  <si>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</si>
  <si>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</si>
  <si>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</si>
  <si>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</si>
  <si>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</si>
  <si>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</si>
  <si>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</si>
  <si>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2025年永平县政府性基金预算收入情况表</t>
  </si>
  <si>
    <t>2-4 2025年永平县政府性基金预算支出情况表</t>
  </si>
  <si>
    <t/>
  </si>
  <si>
    <t>2-5  2025年永平县县本级政府性基金支出表(对下转移支付)</t>
  </si>
  <si>
    <t>本年支出小计</t>
  </si>
  <si>
    <t>备注：我县执行“乡财县管”政策，乡镇财政由县级统一管理，不存在对乡镇的转移支付。</t>
  </si>
  <si>
    <t>3-1  2025年永平县国有资本经营收入预算情况表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</si>
  <si>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</si>
  <si>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</si>
  <si>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</si>
  <si>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</si>
  <si>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</si>
  <si>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</si>
  <si>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</si>
  <si>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</si>
  <si>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</si>
  <si>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</si>
  <si>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</si>
  <si>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</si>
  <si>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</si>
  <si>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</si>
  <si>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</si>
  <si>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</si>
  <si>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</si>
  <si>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</si>
  <si>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</si>
  <si>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</si>
  <si>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</si>
  <si>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</si>
  <si>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</si>
  <si>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</si>
  <si>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</si>
  <si>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</si>
  <si>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</si>
  <si>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</si>
  <si>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</si>
  <si>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</si>
  <si>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</si>
  <si>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</si>
  <si>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</si>
  <si>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</si>
  <si>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</si>
  <si>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</si>
  <si>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</si>
  <si>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</si>
  <si>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2025年永平县国有资本经营支出预算情况表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</si>
  <si>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</si>
  <si>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</si>
  <si>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</si>
  <si>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</si>
  <si>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</si>
  <si>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</si>
  <si>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</si>
  <si>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</si>
  <si>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</si>
  <si>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</si>
  <si>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</si>
  <si>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</si>
  <si>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</si>
  <si>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</si>
  <si>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</si>
  <si>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</si>
  <si>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</si>
  <si>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</si>
  <si>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</si>
  <si>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全省国有资本经营支出</t>
  </si>
  <si>
    <t>国有资本经营预算转移支付</t>
  </si>
  <si>
    <t>调出资金</t>
  </si>
  <si>
    <t>结转下年</t>
  </si>
  <si>
    <t>3-3  2025年县本级国有资本经营收入预算情况表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</si>
  <si>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</si>
  <si>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</si>
  <si>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</si>
  <si>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</si>
  <si>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</si>
  <si>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</si>
  <si>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</si>
  <si>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</si>
  <si>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</si>
  <si>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</si>
  <si>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2025年县本级国有资本经营支出预算情况表</t>
  </si>
  <si>
    <t>项   目</t>
  </si>
  <si>
    <t xml:space="preserve">    "三供一业"移交补助支出</t>
  </si>
  <si>
    <t xml:space="preserve">   其他金融国有资本经营预算支出</t>
  </si>
  <si>
    <t>县本级国有资本经营支出</t>
  </si>
  <si>
    <t>3-5  2025年永平县国有资本经营预算转移支付表（分地区）</t>
  </si>
  <si>
    <t>地  区</t>
  </si>
  <si>
    <t>预算数</t>
  </si>
  <si>
    <t>合  计</t>
  </si>
  <si>
    <t>3-6  2025年永平县县本级国有资本经营预算转移支付表（分项目）</t>
  </si>
  <si>
    <t>项目名称</t>
  </si>
  <si>
    <t>备注：县级无国有资本经营预算转移支付，故公开空表。</t>
  </si>
  <si>
    <t>4-1  2025年永平县社会保险基金收入预算情况表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</si>
  <si>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</si>
  <si>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</si>
  <si>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</si>
  <si>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</si>
  <si>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</si>
  <si>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</si>
  <si>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</si>
  <si>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</si>
  <si>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</si>
  <si>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</si>
  <si>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</si>
  <si>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</si>
  <si>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</si>
  <si>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</si>
  <si>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</si>
  <si>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</si>
  <si>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</si>
  <si>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</si>
  <si>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2025年永平县社会保险基金支出预算情况表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</si>
  <si>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</si>
  <si>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</si>
  <si>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</si>
  <si>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</si>
  <si>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</si>
  <si>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</si>
  <si>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</si>
  <si>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</si>
  <si>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</si>
  <si>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</si>
  <si>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</si>
  <si>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</si>
  <si>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</si>
  <si>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</si>
  <si>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2025年永平县县本级社会保险基金收入预算情况表</t>
  </si>
  <si>
    <t>4-4  2025年永平县县本级社会保险基金支出预算情况表</t>
  </si>
  <si>
    <t>没有数据，省级不经办</t>
  </si>
  <si>
    <t>5-1  永平县2024年地方政府债务限额及余额预算情况表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</si>
  <si>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</si>
  <si>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</si>
  <si>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</si>
  <si>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</si>
  <si>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</si>
  <si>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</si>
  <si>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</si>
  <si>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</si>
  <si>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</si>
  <si>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</si>
  <si>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</si>
  <si>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</si>
  <si>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</si>
  <si>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永平县</t>
  </si>
  <si>
    <t>注：1.本表反映上一年度本地区、本级及分地区地方政府债务限额及余额预计执行数。</t>
  </si>
  <si>
    <t xml:space="preserve">    2.本表由县级以上地方各级财政部门在本级人民代表大会批准预算后二十日内公开。</t>
  </si>
  <si>
    <t>5-2  永平县2024年地方政府一般债务余额情况表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</si>
  <si>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</si>
  <si>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</si>
  <si>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</si>
  <si>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</si>
  <si>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</si>
  <si>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</si>
  <si>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</si>
  <si>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</si>
  <si>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</si>
  <si>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</si>
  <si>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</si>
  <si>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</si>
  <si>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XX省（市、县）本级2024年地方政府一般债务余额情况表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</si>
  <si>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</si>
  <si>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</si>
  <si>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</si>
  <si>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5-4  XX省（市、县）2024年地方政府专项债务余额情况表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</si>
  <si>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</si>
  <si>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</si>
  <si>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</si>
  <si>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</si>
  <si>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</si>
  <si>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</si>
  <si>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</si>
  <si>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</si>
  <si>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5-5  永平县本级2024年地方政府专项债务余额情况表</t>
  </si>
  <si>
    <t>六、2024年地方政府专项债务新增限额</t>
  </si>
  <si>
    <t>七、2025年末地方政府专项债务余额限额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</si>
  <si>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</si>
  <si>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永平县地方政府债券发行及还本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</si>
  <si>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</si>
  <si>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</si>
  <si>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</si>
  <si>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</si>
  <si>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</si>
  <si>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</si>
  <si>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</si>
  <si>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</si>
  <si>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</si>
  <si>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</si>
  <si>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</si>
  <si>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</si>
  <si>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</si>
  <si>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</si>
  <si>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</si>
  <si>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</si>
  <si>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</si>
  <si>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</si>
  <si>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</si>
  <si>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</si>
  <si>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</si>
  <si>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</si>
  <si>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</si>
  <si>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</si>
  <si>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</si>
  <si>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</si>
  <si>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</si>
  <si>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</si>
  <si>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</si>
  <si>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</si>
  <si>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</si>
  <si>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永平县2025年地方政府债务限额提前下达情况表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</si>
  <si>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</si>
  <si>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</si>
  <si>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</si>
  <si>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</si>
  <si>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</si>
  <si>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</si>
  <si>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永平县2025年年初新增地方政府债券资金安排表</t>
  </si>
  <si>
    <t>序号</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</si>
  <si>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</si>
  <si>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</si>
  <si>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</si>
  <si>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</si>
  <si>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</si>
  <si>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6-1   2025年省级重大政策和重点项目绩效目标表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</si>
  <si>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</si>
  <si>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</si>
  <si>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</si>
  <si>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</si>
  <si>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</si>
  <si>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</si>
  <si>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</si>
  <si>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</si>
  <si>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</si>
  <si>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</si>
  <si>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单位</t>
  </si>
  <si>
    <t>省本级二级项目1</t>
  </si>
  <si>
    <t>省本级二级项目2</t>
  </si>
  <si>
    <t>……</t>
  </si>
  <si>
    <t>省对下二级项目1</t>
  </si>
  <si>
    <t>省对下二级项目2</t>
  </si>
  <si>
    <t>6-2  重点工作情况解释说明汇总表</t>
  </si>
  <si>
    <t>重点工作</t>
  </si>
  <si>
    <t>XX年工作重点及工作情况</t>
  </si>
  <si>
    <t>举借债务</t>
  </si>
  <si>
    <t>预算绩效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</si>
</sst>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3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quot;$&quot;\ #,##0.00_-;[Red]&quot;$&quot;\ #,##0.00\-"/>
    <numFmt numFmtId="179" formatCode="_(&quot;$&quot;* #,##0.00_);_(&quot;$&quot;* \(#,##0.00\);_(&quot;$&quot;* &quot;-&quot;??_);_(@_)"/>
    <numFmt numFmtId="180" formatCode="#,##0;\(#,##0\)"/>
    <numFmt numFmtId="181" formatCode="&quot;$&quot;#,##0.00_);[Red]\(&quot;$&quot;#,##0.00\)"/>
    <numFmt numFmtId="182" formatCode="_-* #,##0_-;\-* #,##0_-;_-* &quot;-&quot;_-;_-@_-"/>
    <numFmt numFmtId="183" formatCode="_-* #,##0.00_-;\-* #,##0.00_-;_-* &quot;-&quot;??_-;_-@_-"/>
    <numFmt numFmtId="184" formatCode="_-&quot;$&quot;\ * #,##0.00_-;_-&quot;$&quot;\ * #,##0.00\-;_-&quot;$&quot;\ * &quot;-&quot;??_-;_-@_-"/>
    <numFmt numFmtId="185" formatCode="\$#,##0.00;\(\$#,##0.00\)"/>
    <numFmt numFmtId="186" formatCode="\$#,##0;\(\$#,##0\)"/>
    <numFmt numFmtId="187" formatCode="#,##0.0_);\(#,##0.0\)"/>
    <numFmt numFmtId="188" formatCode="&quot;$&quot;#,##0_);[Red]\(&quot;$&quot;#,##0\)"/>
    <numFmt numFmtId="189" formatCode="&quot;$&quot;\ #,##0_-;[Red]&quot;$&quot;\ #,##0\-"/>
    <numFmt numFmtId="190" formatCode="#\ ??/??"/>
    <numFmt numFmtId="191" formatCode="_(&quot;$&quot;* #,##0_);_(&quot;$&quot;* \(#,##0\);_(&quot;$&quot;* &quot;-&quot;_);_(@_)"/>
    <numFmt numFmtId="192" formatCode="_(* #,##0.00_);_(* \(#,##0.00\);_(* &quot;-&quot;??_);_(@_)"/>
    <numFmt numFmtId="193" formatCode="_(* #,##0_);_(* \(#,##0\);_(* &quot;-&quot;_);_(@_)"/>
    <numFmt numFmtId="194" formatCode="#,##0.000000"/>
    <numFmt numFmtId="195" formatCode="0\.0,&quot;0&quot;"/>
    <numFmt numFmtId="196" formatCode="0.0"/>
    <numFmt numFmtId="197" formatCode="#,##0_ ;[Red]\-#,##0\ "/>
    <numFmt numFmtId="198" formatCode="#,##0_ "/>
    <numFmt numFmtId="199" formatCode="0.0%"/>
    <numFmt numFmtId="200" formatCode="#,##0.00_);[Red]\(#,##0.00\)"/>
    <numFmt numFmtId="201" formatCode="0.00_ "/>
    <numFmt numFmtId="202" formatCode="0_ "/>
  </numFmts>
  <fonts count="130">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4"/>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b/>
      <sz val="14"/>
      <name val="宋体"/>
      <charset val="134"/>
    </font>
    <font>
      <sz val="14"/>
      <name val="MS Serif"/>
      <charset val="134"/>
    </font>
    <font>
      <sz val="14"/>
      <name val="宋体"/>
      <charset val="134"/>
      <scheme val="minor"/>
    </font>
    <font>
      <sz val="14"/>
      <name val="Times New Roman"/>
      <charset val="134"/>
    </font>
    <font>
      <b/>
      <sz val="20"/>
      <name val="方正小标宋简体"/>
      <charset val="134"/>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4"/>
      <color theme="1"/>
      <name val="宋体"/>
      <charset val="134"/>
    </font>
    <font>
      <sz val="14"/>
      <color theme="1"/>
      <name val="宋体"/>
      <charset val="134"/>
      <scheme val="minor"/>
    </font>
    <font>
      <sz val="14"/>
      <color theme="1"/>
      <name val="宋体"/>
      <charset val="134"/>
    </font>
    <font>
      <sz val="20"/>
      <color indexed="8"/>
      <name val="华文中宋"/>
      <charset val="134"/>
    </font>
    <font>
      <b/>
      <sz val="11"/>
      <name val="宋体"/>
      <charset val="134"/>
    </font>
    <font>
      <sz val="20"/>
      <color indexed="8"/>
      <name val="宋体"/>
      <charset val="134"/>
    </font>
    <font>
      <sz val="18"/>
      <color indexed="8"/>
      <name val="方正小标宋简体"/>
      <charset val="134"/>
    </font>
    <font>
      <b/>
      <sz val="11"/>
      <color indexed="8"/>
      <name val="宋体"/>
      <charset val="134"/>
    </font>
    <font>
      <sz val="20"/>
      <color theme="1"/>
      <name val="方正小标宋简体"/>
      <charset val="134"/>
    </font>
    <font>
      <sz val="14"/>
      <color rgb="FF303133"/>
      <name val="宋体"/>
      <charset val="134"/>
    </font>
    <font>
      <b/>
      <sz val="14"/>
      <name val="黑体"/>
      <charset val="134"/>
    </font>
    <font>
      <sz val="14"/>
      <color indexed="9"/>
      <name val="宋体"/>
      <charset val="134"/>
    </font>
    <font>
      <sz val="12"/>
      <name val="仿宋_GB2312"/>
      <charset val="134"/>
    </font>
    <font>
      <sz val="20"/>
      <color theme="1"/>
      <name val="方正小标宋_GBK"/>
      <charset val="134"/>
    </font>
    <font>
      <sz val="12"/>
      <color theme="1"/>
      <name val="宋体"/>
      <charset val="134"/>
      <scheme val="minor"/>
    </font>
    <font>
      <sz val="14"/>
      <name val="Arial"/>
      <charset val="134"/>
    </font>
    <font>
      <b/>
      <sz val="18"/>
      <color indexed="8"/>
      <name val="方正小标宋简体"/>
      <charset val="134"/>
    </font>
    <font>
      <b/>
      <sz val="14"/>
      <name val="方正小标宋简体"/>
      <charset val="134"/>
    </font>
    <font>
      <sz val="14"/>
      <name val="方正小标宋简体"/>
      <charset val="134"/>
    </font>
    <font>
      <sz val="14"/>
      <name val="宋体"/>
      <charset val="0"/>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Geneva"/>
      <charset val="134"/>
    </font>
    <font>
      <sz val="10"/>
      <name val="楷体"/>
      <charset val="134"/>
    </font>
    <font>
      <sz val="11"/>
      <color indexed="9"/>
      <name val="宋体"/>
      <charset val="134"/>
    </font>
    <font>
      <sz val="12"/>
      <color indexed="9"/>
      <name val="宋体"/>
      <charset val="134"/>
    </font>
    <font>
      <sz val="8"/>
      <name val="Times New Roman"/>
      <charset val="134"/>
    </font>
    <font>
      <sz val="11"/>
      <color indexed="17"/>
      <name val="宋体"/>
      <charset val="134"/>
    </font>
    <font>
      <sz val="10"/>
      <name val="Arial"/>
      <charset val="134"/>
    </font>
    <font>
      <sz val="8"/>
      <name val="Arial"/>
      <charset val="134"/>
    </font>
    <font>
      <sz val="12"/>
      <color indexed="16"/>
      <name val="宋体"/>
      <charset val="134"/>
    </font>
    <font>
      <sz val="12"/>
      <name val="Times New Roman"/>
      <charset val="134"/>
    </font>
    <font>
      <b/>
      <sz val="15"/>
      <color indexed="56"/>
      <name val="宋体"/>
      <charset val="134"/>
    </font>
    <font>
      <sz val="11"/>
      <color indexed="20"/>
      <name val="宋体"/>
      <charset val="134"/>
    </font>
    <font>
      <b/>
      <sz val="10"/>
      <name val="MS Sans Serif"/>
      <charset val="134"/>
    </font>
    <font>
      <sz val="12"/>
      <color indexed="17"/>
      <name val="宋体"/>
      <charset val="134"/>
    </font>
    <font>
      <sz val="10"/>
      <name val="Helv"/>
      <charset val="134"/>
    </font>
    <font>
      <u/>
      <sz val="12"/>
      <color indexed="12"/>
      <name val="宋体"/>
      <charset val="134"/>
    </font>
    <font>
      <b/>
      <sz val="13"/>
      <color indexed="56"/>
      <name val="宋体"/>
      <charset val="134"/>
    </font>
    <font>
      <sz val="10"/>
      <name val="仿宋_GB2312"/>
      <charset val="134"/>
    </font>
    <font>
      <sz val="11"/>
      <color indexed="60"/>
      <name val="宋体"/>
      <charset val="134"/>
    </font>
    <font>
      <b/>
      <sz val="11"/>
      <color indexed="63"/>
      <name val="宋体"/>
      <charset val="134"/>
    </font>
    <font>
      <b/>
      <sz val="11"/>
      <color indexed="56"/>
      <name val="宋体"/>
      <charset val="134"/>
    </font>
    <font>
      <b/>
      <sz val="12"/>
      <name val="Arial"/>
      <charset val="134"/>
    </font>
    <font>
      <b/>
      <sz val="18"/>
      <color indexed="56"/>
      <name val="宋体"/>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sz val="9"/>
      <name val="微软雅黑"/>
      <charset val="134"/>
    </font>
  </fonts>
  <fills count="7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4"/>
        <bgColor indexed="64"/>
      </patternFill>
    </fill>
    <fill>
      <patternFill patternType="solid">
        <fgColor indexed="22"/>
        <bgColor indexed="64"/>
      </patternFill>
    </fill>
    <fill>
      <patternFill patternType="solid">
        <fgColor indexed="26"/>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style="thin">
        <color auto="1"/>
      </right>
      <top/>
      <bottom style="thin">
        <color auto="1"/>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5">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8"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 fillId="6" borderId="13" applyNumberFormat="0" applyFont="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14" applyNumberFormat="0" applyFill="0" applyAlignment="0" applyProtection="0">
      <alignment vertical="center"/>
    </xf>
    <xf numFmtId="0" fontId="63" fillId="0" borderId="14" applyNumberFormat="0" applyFill="0" applyAlignment="0" applyProtection="0">
      <alignment vertical="center"/>
    </xf>
    <xf numFmtId="0" fontId="64" fillId="0" borderId="15" applyNumberFormat="0" applyFill="0" applyAlignment="0" applyProtection="0">
      <alignment vertical="center"/>
    </xf>
    <xf numFmtId="0" fontId="64" fillId="0" borderId="0" applyNumberFormat="0" applyFill="0" applyBorder="0" applyAlignment="0" applyProtection="0">
      <alignment vertical="center"/>
    </xf>
    <xf numFmtId="0" fontId="65" fillId="7" borderId="16" applyNumberFormat="0" applyAlignment="0" applyProtection="0">
      <alignment vertical="center"/>
    </xf>
    <xf numFmtId="0" fontId="66" fillId="8" borderId="17" applyNumberFormat="0" applyAlignment="0" applyProtection="0">
      <alignment vertical="center"/>
    </xf>
    <xf numFmtId="0" fontId="67" fillId="8" borderId="16" applyNumberFormat="0" applyAlignment="0" applyProtection="0">
      <alignment vertical="center"/>
    </xf>
    <xf numFmtId="0" fontId="68" fillId="9" borderId="18" applyNumberFormat="0" applyAlignment="0" applyProtection="0">
      <alignment vertical="center"/>
    </xf>
    <xf numFmtId="0" fontId="69" fillId="0" borderId="19" applyNumberFormat="0" applyFill="0" applyAlignment="0" applyProtection="0">
      <alignment vertical="center"/>
    </xf>
    <xf numFmtId="0" fontId="70" fillId="0" borderId="20" applyNumberFormat="0" applyFill="0" applyAlignment="0" applyProtection="0">
      <alignment vertical="center"/>
    </xf>
    <xf numFmtId="0" fontId="71" fillId="10" borderId="0" applyNumberFormat="0" applyBorder="0" applyAlignment="0" applyProtection="0">
      <alignment vertical="center"/>
    </xf>
    <xf numFmtId="0" fontId="72" fillId="11" borderId="0" applyNumberFormat="0" applyBorder="0" applyAlignment="0" applyProtection="0">
      <alignment vertical="center"/>
    </xf>
    <xf numFmtId="0" fontId="73" fillId="12" borderId="0" applyNumberFormat="0" applyBorder="0" applyAlignment="0" applyProtection="0">
      <alignment vertical="center"/>
    </xf>
    <xf numFmtId="0" fontId="74" fillId="13" borderId="0" applyNumberFormat="0" applyBorder="0" applyAlignment="0" applyProtection="0">
      <alignment vertical="center"/>
    </xf>
    <xf numFmtId="0" fontId="75" fillId="4" borderId="0" applyNumberFormat="0" applyBorder="0" applyAlignment="0" applyProtection="0">
      <alignment vertical="center"/>
    </xf>
    <xf numFmtId="0" fontId="75" fillId="14" borderId="0" applyNumberFormat="0" applyBorder="0" applyAlignment="0" applyProtection="0">
      <alignment vertical="center"/>
    </xf>
    <xf numFmtId="0" fontId="74" fillId="15" borderId="0" applyNumberFormat="0" applyBorder="0" applyAlignment="0" applyProtection="0">
      <alignment vertical="center"/>
    </xf>
    <xf numFmtId="0" fontId="74" fillId="16" borderId="0" applyNumberFormat="0" applyBorder="0" applyAlignment="0" applyProtection="0">
      <alignment vertical="center"/>
    </xf>
    <xf numFmtId="0" fontId="75" fillId="17" borderId="0" applyNumberFormat="0" applyBorder="0" applyAlignment="0" applyProtection="0">
      <alignment vertical="center"/>
    </xf>
    <xf numFmtId="0" fontId="75" fillId="18" borderId="0" applyNumberFormat="0" applyBorder="0" applyAlignment="0" applyProtection="0">
      <alignment vertical="center"/>
    </xf>
    <xf numFmtId="0" fontId="74" fillId="19" borderId="0" applyNumberFormat="0" applyBorder="0" applyAlignment="0" applyProtection="0">
      <alignment vertical="center"/>
    </xf>
    <xf numFmtId="0" fontId="74" fillId="20" borderId="0" applyNumberFormat="0" applyBorder="0" applyAlignment="0" applyProtection="0">
      <alignment vertical="center"/>
    </xf>
    <xf numFmtId="0" fontId="75" fillId="21" borderId="0" applyNumberFormat="0" applyBorder="0" applyAlignment="0" applyProtection="0">
      <alignment vertical="center"/>
    </xf>
    <xf numFmtId="0" fontId="75" fillId="22" borderId="0" applyNumberFormat="0" applyBorder="0" applyAlignment="0" applyProtection="0">
      <alignment vertical="center"/>
    </xf>
    <xf numFmtId="0" fontId="74" fillId="23" borderId="0" applyNumberFormat="0" applyBorder="0" applyAlignment="0" applyProtection="0">
      <alignment vertical="center"/>
    </xf>
    <xf numFmtId="0" fontId="74" fillId="24" borderId="0" applyNumberFormat="0" applyBorder="0" applyAlignment="0" applyProtection="0">
      <alignment vertical="center"/>
    </xf>
    <xf numFmtId="0" fontId="75" fillId="25" borderId="0" applyNumberFormat="0" applyBorder="0" applyAlignment="0" applyProtection="0">
      <alignment vertical="center"/>
    </xf>
    <xf numFmtId="0" fontId="75" fillId="26" borderId="0" applyNumberFormat="0" applyBorder="0" applyAlignment="0" applyProtection="0">
      <alignment vertical="center"/>
    </xf>
    <xf numFmtId="0" fontId="74" fillId="27" borderId="0" applyNumberFormat="0" applyBorder="0" applyAlignment="0" applyProtection="0">
      <alignment vertical="center"/>
    </xf>
    <xf numFmtId="0" fontId="74" fillId="28" borderId="0" applyNumberFormat="0" applyBorder="0" applyAlignment="0" applyProtection="0">
      <alignment vertical="center"/>
    </xf>
    <xf numFmtId="0" fontId="75" fillId="29" borderId="0" applyNumberFormat="0" applyBorder="0" applyAlignment="0" applyProtection="0">
      <alignment vertical="center"/>
    </xf>
    <xf numFmtId="0" fontId="75" fillId="30" borderId="0" applyNumberFormat="0" applyBorder="0" applyAlignment="0" applyProtection="0">
      <alignment vertical="center"/>
    </xf>
    <xf numFmtId="0" fontId="74" fillId="31" borderId="0" applyNumberFormat="0" applyBorder="0" applyAlignment="0" applyProtection="0">
      <alignment vertical="center"/>
    </xf>
    <xf numFmtId="0" fontId="74" fillId="32" borderId="0" applyNumberFormat="0" applyBorder="0" applyAlignment="0" applyProtection="0">
      <alignment vertical="center"/>
    </xf>
    <xf numFmtId="0" fontId="75" fillId="33" borderId="0" applyNumberFormat="0" applyBorder="0" applyAlignment="0" applyProtection="0">
      <alignment vertical="center"/>
    </xf>
    <xf numFmtId="0" fontId="75" fillId="34" borderId="0" applyNumberFormat="0" applyBorder="0" applyAlignment="0" applyProtection="0">
      <alignment vertical="center"/>
    </xf>
    <xf numFmtId="0" fontId="74" fillId="35" borderId="0" applyNumberFormat="0" applyBorder="0" applyAlignment="0" applyProtection="0">
      <alignment vertical="center"/>
    </xf>
    <xf numFmtId="0" fontId="76" fillId="0" borderId="0">
      <alignment vertical="center"/>
    </xf>
    <xf numFmtId="0" fontId="77" fillId="0" borderId="21" applyNumberFormat="0" applyFill="0" applyProtection="0">
      <alignment horizontal="center" vertical="center"/>
    </xf>
    <xf numFmtId="0" fontId="78" fillId="36" borderId="0" applyNumberFormat="0" applyBorder="0" applyAlignment="0" applyProtection="0">
      <alignment vertical="center"/>
    </xf>
    <xf numFmtId="0" fontId="79" fillId="37" borderId="0" applyNumberFormat="0" applyBorder="0" applyAlignment="0" applyProtection="0">
      <alignment vertical="center"/>
    </xf>
    <xf numFmtId="0" fontId="42" fillId="0" borderId="22" applyNumberFormat="0" applyFill="0" applyAlignment="0" applyProtection="0">
      <alignment vertical="center"/>
    </xf>
    <xf numFmtId="9" fontId="8" fillId="0" borderId="0" applyFont="0" applyFill="0" applyBorder="0" applyAlignment="0" applyProtection="0">
      <alignment vertical="center"/>
    </xf>
    <xf numFmtId="0" fontId="80" fillId="0" borderId="0">
      <alignment horizontal="center" vertical="center" wrapText="1"/>
      <protection locked="0"/>
    </xf>
    <xf numFmtId="0" fontId="81" fillId="38" borderId="0" applyNumberFormat="0" applyBorder="0" applyAlignment="0" applyProtection="0">
      <alignment vertical="center"/>
    </xf>
    <xf numFmtId="0" fontId="79" fillId="39" borderId="0" applyNumberFormat="0" applyBorder="0" applyAlignment="0" applyProtection="0">
      <alignment vertical="center"/>
    </xf>
    <xf numFmtId="0" fontId="23" fillId="40" borderId="0" applyNumberFormat="0" applyBorder="0" applyAlignment="0" applyProtection="0">
      <alignment vertical="center"/>
    </xf>
    <xf numFmtId="0" fontId="8" fillId="0" borderId="0">
      <alignment vertical="center"/>
    </xf>
    <xf numFmtId="0" fontId="23" fillId="41" borderId="0" applyNumberFormat="0" applyBorder="0" applyAlignment="0" applyProtection="0">
      <alignment vertical="center"/>
    </xf>
    <xf numFmtId="0" fontId="8" fillId="0" borderId="0">
      <alignment vertical="center"/>
    </xf>
    <xf numFmtId="0" fontId="76" fillId="0" borderId="0">
      <alignment vertical="center"/>
    </xf>
    <xf numFmtId="0" fontId="0" fillId="0" borderId="0">
      <alignment vertical="center"/>
    </xf>
    <xf numFmtId="0" fontId="79" fillId="42" borderId="0" applyNumberFormat="0" applyBorder="0" applyAlignment="0" applyProtection="0">
      <alignment vertical="center"/>
    </xf>
    <xf numFmtId="176" fontId="82" fillId="0" borderId="21" applyFill="0" applyProtection="0">
      <alignment horizontal="right" vertical="center"/>
    </xf>
    <xf numFmtId="0" fontId="78" fillId="42" borderId="0" applyNumberFormat="0" applyBorder="0" applyAlignment="0" applyProtection="0">
      <alignment vertical="center"/>
    </xf>
    <xf numFmtId="0" fontId="79" fillId="43" borderId="0" applyNumberFormat="0" applyBorder="0" applyAlignment="0" applyProtection="0">
      <alignment vertical="center"/>
    </xf>
    <xf numFmtId="0" fontId="81" fillId="44" borderId="0" applyNumberFormat="0" applyBorder="0" applyAlignment="0" applyProtection="0">
      <alignment vertical="center"/>
    </xf>
    <xf numFmtId="0" fontId="83" fillId="41" borderId="1" applyNumberFormat="0" applyBorder="0" applyAlignment="0" applyProtection="0">
      <alignment vertical="center"/>
    </xf>
    <xf numFmtId="0" fontId="78" fillId="45" borderId="0" applyNumberFormat="0" applyBorder="0" applyAlignment="0" applyProtection="0">
      <alignment vertical="center"/>
    </xf>
    <xf numFmtId="0" fontId="84" fillId="46" borderId="0" applyNumberFormat="0" applyBorder="0" applyAlignment="0" applyProtection="0">
      <alignment vertical="center"/>
    </xf>
    <xf numFmtId="0" fontId="79" fillId="39" borderId="0" applyNumberFormat="0" applyBorder="0" applyAlignment="0" applyProtection="0">
      <alignment vertical="center"/>
    </xf>
    <xf numFmtId="0" fontId="85" fillId="0" borderId="0">
      <alignment vertical="center"/>
    </xf>
    <xf numFmtId="0" fontId="78" fillId="47" borderId="0" applyNumberFormat="0" applyBorder="0" applyAlignment="0" applyProtection="0">
      <alignment vertical="center"/>
    </xf>
    <xf numFmtId="0" fontId="79" fillId="48" borderId="0" applyNumberFormat="0" applyBorder="0" applyAlignment="0" applyProtection="0">
      <alignment vertical="center"/>
    </xf>
    <xf numFmtId="0" fontId="79" fillId="42" borderId="0" applyNumberFormat="0" applyBorder="0" applyAlignment="0" applyProtection="0">
      <alignment vertical="center"/>
    </xf>
    <xf numFmtId="0" fontId="79" fillId="43"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0" fontId="78" fillId="46" borderId="0" applyNumberFormat="0" applyBorder="0" applyAlignment="0" applyProtection="0">
      <alignment vertical="center"/>
    </xf>
    <xf numFmtId="0" fontId="79" fillId="48" borderId="0" applyNumberFormat="0" applyBorder="0" applyAlignment="0" applyProtection="0">
      <alignment vertical="center"/>
    </xf>
    <xf numFmtId="0" fontId="86" fillId="0" borderId="23" applyNumberFormat="0" applyFill="0" applyAlignment="0" applyProtection="0">
      <alignment vertical="center"/>
    </xf>
    <xf numFmtId="9" fontId="8" fillId="0" borderId="0" applyFont="0" applyFill="0" applyBorder="0" applyAlignment="0" applyProtection="0">
      <alignment vertical="center"/>
    </xf>
    <xf numFmtId="0" fontId="87" fillId="46" borderId="0" applyNumberFormat="0" applyBorder="0" applyAlignment="0" applyProtection="0">
      <alignment vertical="center"/>
    </xf>
    <xf numFmtId="0" fontId="85" fillId="0" borderId="0">
      <alignment vertical="center"/>
    </xf>
    <xf numFmtId="0" fontId="78" fillId="46" borderId="0" applyNumberFormat="0" applyBorder="0" applyAlignment="0" applyProtection="0">
      <alignment vertical="center"/>
    </xf>
    <xf numFmtId="9" fontId="8" fillId="0" borderId="0" applyFont="0" applyFill="0" applyBorder="0" applyAlignment="0" applyProtection="0">
      <alignment vertical="center"/>
    </xf>
    <xf numFmtId="0" fontId="79" fillId="39" borderId="0" applyNumberFormat="0" applyBorder="0" applyAlignment="0" applyProtection="0">
      <alignment vertical="center"/>
    </xf>
    <xf numFmtId="0" fontId="79" fillId="42" borderId="0" applyNumberFormat="0" applyBorder="0" applyAlignment="0" applyProtection="0">
      <alignment vertical="center"/>
    </xf>
    <xf numFmtId="9" fontId="8" fillId="0" borderId="0" applyFont="0" applyFill="0" applyBorder="0" applyAlignment="0" applyProtection="0">
      <alignment vertical="center"/>
    </xf>
    <xf numFmtId="0" fontId="79" fillId="42" borderId="0" applyNumberFormat="0" applyBorder="0" applyAlignment="0" applyProtection="0">
      <alignment vertical="center"/>
    </xf>
    <xf numFmtId="0" fontId="0" fillId="48" borderId="0" applyNumberFormat="0" applyBorder="0" applyAlignment="0" applyProtection="0">
      <alignment vertical="center"/>
    </xf>
    <xf numFmtId="0" fontId="8" fillId="0" borderId="0">
      <alignment vertical="center"/>
    </xf>
    <xf numFmtId="0" fontId="88" fillId="0" borderId="24">
      <alignment horizontal="center" vertical="center"/>
    </xf>
    <xf numFmtId="0" fontId="78" fillId="45" borderId="0" applyNumberFormat="0" applyBorder="0" applyAlignment="0" applyProtection="0">
      <alignment vertical="center"/>
    </xf>
    <xf numFmtId="0" fontId="0" fillId="38" borderId="0" applyNumberFormat="0" applyBorder="0" applyAlignment="0" applyProtection="0">
      <alignment vertical="center"/>
    </xf>
    <xf numFmtId="0" fontId="8" fillId="0" borderId="0">
      <alignment vertical="center"/>
    </xf>
    <xf numFmtId="0" fontId="82" fillId="0" borderId="10" applyNumberFormat="0" applyFill="0" applyProtection="0">
      <alignment horizontal="right" vertical="center"/>
    </xf>
    <xf numFmtId="0" fontId="23" fillId="41" borderId="0" applyNumberFormat="0" applyBorder="0" applyAlignment="0" applyProtection="0">
      <alignment vertical="center"/>
    </xf>
    <xf numFmtId="0" fontId="23" fillId="40" borderId="0" applyNumberFormat="0" applyBorder="0" applyAlignment="0" applyProtection="0">
      <alignment vertical="center"/>
    </xf>
    <xf numFmtId="0" fontId="89" fillId="38" borderId="0" applyNumberFormat="0" applyBorder="0" applyAlignment="0" applyProtection="0">
      <alignment vertical="center"/>
    </xf>
    <xf numFmtId="0" fontId="23" fillId="40"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78" fillId="40" borderId="0" applyNumberFormat="0" applyBorder="0" applyAlignment="0" applyProtection="0">
      <alignment vertical="center"/>
    </xf>
    <xf numFmtId="0" fontId="79" fillId="42" borderId="0" applyNumberFormat="0" applyBorder="0" applyAlignment="0" applyProtection="0">
      <alignment vertical="center"/>
    </xf>
    <xf numFmtId="0" fontId="86" fillId="0" borderId="23" applyNumberFormat="0" applyFill="0" applyAlignment="0" applyProtection="0">
      <alignment vertical="center"/>
    </xf>
    <xf numFmtId="0" fontId="90" fillId="0" borderId="0">
      <alignment vertical="center"/>
    </xf>
    <xf numFmtId="0" fontId="79" fillId="42" borderId="0" applyNumberFormat="0" applyBorder="0" applyAlignment="0" applyProtection="0">
      <alignment vertical="center"/>
    </xf>
    <xf numFmtId="0" fontId="86" fillId="0" borderId="23" applyNumberFormat="0" applyFill="0" applyAlignment="0" applyProtection="0">
      <alignment vertical="center"/>
    </xf>
    <xf numFmtId="0" fontId="76" fillId="0" borderId="0">
      <alignment vertical="center"/>
    </xf>
    <xf numFmtId="0" fontId="8" fillId="0" borderId="0">
      <alignment vertical="center"/>
    </xf>
    <xf numFmtId="0" fontId="23" fillId="41" borderId="0" applyNumberFormat="0" applyBorder="0" applyAlignment="0" applyProtection="0">
      <alignment vertical="center"/>
    </xf>
    <xf numFmtId="0" fontId="85" fillId="0" borderId="0">
      <alignment vertical="center"/>
    </xf>
    <xf numFmtId="0" fontId="90" fillId="0" borderId="0">
      <alignment vertical="center"/>
    </xf>
    <xf numFmtId="0" fontId="90" fillId="0" borderId="0">
      <alignment vertical="center"/>
    </xf>
    <xf numFmtId="0" fontId="85" fillId="0" borderId="0">
      <alignment vertical="center"/>
    </xf>
    <xf numFmtId="0" fontId="76" fillId="0" borderId="0">
      <alignment vertical="center"/>
    </xf>
    <xf numFmtId="0" fontId="23" fillId="41" borderId="0" applyNumberFormat="0" applyBorder="0" applyAlignment="0" applyProtection="0">
      <alignment vertical="center"/>
    </xf>
    <xf numFmtId="9" fontId="8" fillId="0" borderId="0" applyFont="0" applyFill="0" applyBorder="0" applyAlignment="0" applyProtection="0">
      <alignment vertical="center"/>
    </xf>
    <xf numFmtId="0" fontId="76"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76" fillId="0" borderId="0">
      <alignment vertical="center"/>
    </xf>
    <xf numFmtId="9" fontId="8" fillId="0" borderId="0" applyFont="0" applyFill="0" applyBorder="0" applyAlignment="0" applyProtection="0">
      <alignment vertical="center"/>
    </xf>
    <xf numFmtId="49" fontId="8" fillId="0" borderId="0" applyFont="0" applyFill="0" applyBorder="0" applyAlignment="0" applyProtection="0">
      <alignment vertical="center"/>
    </xf>
    <xf numFmtId="0" fontId="0" fillId="0" borderId="0">
      <alignment vertical="center"/>
    </xf>
    <xf numFmtId="0" fontId="85" fillId="0" borderId="0">
      <alignment vertical="center"/>
    </xf>
    <xf numFmtId="0" fontId="76" fillId="0" borderId="0">
      <alignment vertical="center"/>
    </xf>
    <xf numFmtId="0" fontId="8" fillId="0" borderId="0">
      <alignment vertical="center"/>
    </xf>
    <xf numFmtId="0" fontId="23" fillId="41" borderId="0" applyNumberFormat="0" applyBorder="0" applyAlignment="0" applyProtection="0">
      <alignment vertical="center"/>
    </xf>
    <xf numFmtId="0" fontId="76" fillId="0" borderId="0">
      <alignment vertical="center"/>
    </xf>
    <xf numFmtId="9" fontId="8" fillId="0" borderId="0" applyFont="0" applyFill="0" applyBorder="0" applyAlignment="0" applyProtection="0">
      <alignment vertical="center"/>
    </xf>
    <xf numFmtId="0" fontId="76" fillId="0" borderId="0">
      <alignment vertical="center"/>
    </xf>
    <xf numFmtId="49" fontId="8" fillId="0" borderId="0" applyFont="0" applyFill="0" applyBorder="0" applyAlignment="0" applyProtection="0">
      <alignment vertical="center"/>
    </xf>
    <xf numFmtId="0" fontId="91" fillId="0" borderId="0" applyNumberFormat="0" applyFill="0" applyBorder="0" applyAlignment="0" applyProtection="0">
      <alignment vertical="top"/>
      <protection locked="0"/>
    </xf>
    <xf numFmtId="0" fontId="79" fillId="39" borderId="0" applyNumberFormat="0" applyBorder="0" applyAlignment="0" applyProtection="0">
      <alignment vertical="center"/>
    </xf>
    <xf numFmtId="0" fontId="76" fillId="0" borderId="0">
      <alignment vertical="center"/>
    </xf>
    <xf numFmtId="0" fontId="79" fillId="48" borderId="0" applyNumberFormat="0" applyBorder="0" applyAlignment="0" applyProtection="0">
      <alignment vertical="center"/>
    </xf>
    <xf numFmtId="0" fontId="76" fillId="0" borderId="0">
      <alignment vertical="center"/>
    </xf>
    <xf numFmtId="0" fontId="76" fillId="0" borderId="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76" fillId="0" borderId="0">
      <alignment vertical="center"/>
    </xf>
    <xf numFmtId="0" fontId="92" fillId="0" borderId="25" applyNumberFormat="0" applyFill="0" applyAlignment="0" applyProtection="0">
      <alignment vertical="center"/>
    </xf>
    <xf numFmtId="0" fontId="76" fillId="0" borderId="0">
      <alignment vertical="center"/>
    </xf>
    <xf numFmtId="0" fontId="76" fillId="0" borderId="0">
      <alignment vertical="center"/>
    </xf>
    <xf numFmtId="0" fontId="91" fillId="0" borderId="0" applyNumberFormat="0" applyFill="0" applyBorder="0" applyAlignment="0" applyProtection="0">
      <alignment vertical="top"/>
      <protection locked="0"/>
    </xf>
    <xf numFmtId="0" fontId="79" fillId="39" borderId="0" applyNumberFormat="0" applyBorder="0" applyAlignment="0" applyProtection="0">
      <alignment vertical="center"/>
    </xf>
    <xf numFmtId="0" fontId="76" fillId="0" borderId="0">
      <alignment vertical="center"/>
    </xf>
    <xf numFmtId="0" fontId="82" fillId="0" borderId="0">
      <alignment vertical="center"/>
    </xf>
    <xf numFmtId="0" fontId="79" fillId="37" borderId="0" applyNumberFormat="0" applyBorder="0" applyAlignment="0" applyProtection="0">
      <alignment vertical="center"/>
    </xf>
    <xf numFmtId="0" fontId="85" fillId="0" borderId="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78" fillId="49" borderId="0" applyNumberFormat="0" applyBorder="0" applyAlignment="0" applyProtection="0">
      <alignment vertical="center"/>
    </xf>
    <xf numFmtId="0" fontId="0" fillId="50" borderId="0" applyNumberFormat="0" applyBorder="0" applyAlignment="0" applyProtection="0">
      <alignment vertical="center"/>
    </xf>
    <xf numFmtId="0" fontId="23" fillId="50"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78" fillId="51" borderId="0" applyNumberFormat="0" applyBorder="0" applyAlignment="0" applyProtection="0">
      <alignment vertical="center"/>
    </xf>
    <xf numFmtId="0" fontId="8" fillId="0" borderId="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8" fillId="0" borderId="0">
      <alignment vertical="center"/>
    </xf>
    <xf numFmtId="0" fontId="0" fillId="44" borderId="0" applyNumberFormat="0" applyBorder="0" applyAlignment="0" applyProtection="0">
      <alignment vertical="center"/>
    </xf>
    <xf numFmtId="177" fontId="8" fillId="0" borderId="0" applyFont="0" applyFill="0" applyBorder="0" applyAlignment="0" applyProtection="0">
      <alignment vertical="center"/>
    </xf>
    <xf numFmtId="0" fontId="8" fillId="0" borderId="0">
      <alignment vertical="center"/>
    </xf>
    <xf numFmtId="0" fontId="0" fillId="44" borderId="0" applyNumberFormat="0" applyBorder="0" applyAlignment="0" applyProtection="0">
      <alignment vertical="center"/>
    </xf>
    <xf numFmtId="0" fontId="8" fillId="0" borderId="0">
      <alignment vertical="center"/>
    </xf>
    <xf numFmtId="0" fontId="0" fillId="52" borderId="0" applyNumberFormat="0" applyBorder="0" applyAlignment="0" applyProtection="0">
      <alignment vertical="center"/>
    </xf>
    <xf numFmtId="0" fontId="79" fillId="51"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23" fillId="41" borderId="0" applyNumberFormat="0" applyBorder="0" applyAlignment="0" applyProtection="0">
      <alignment vertical="center"/>
    </xf>
    <xf numFmtId="0" fontId="0" fillId="51"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93" fillId="0" borderId="1">
      <alignment horizontal="left" vertical="center"/>
    </xf>
    <xf numFmtId="0" fontId="0" fillId="48" borderId="0" applyNumberFormat="0" applyBorder="0" applyAlignment="0" applyProtection="0">
      <alignment vertical="center"/>
    </xf>
    <xf numFmtId="0" fontId="79" fillId="3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4" borderId="0" applyNumberFormat="0" applyBorder="0" applyAlignment="0" applyProtection="0">
      <alignment vertical="center"/>
    </xf>
    <xf numFmtId="0" fontId="0" fillId="48"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81" fillId="38"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78" fillId="55" borderId="0" applyNumberFormat="0" applyBorder="0" applyAlignment="0" applyProtection="0">
      <alignment vertical="center"/>
    </xf>
    <xf numFmtId="0" fontId="81" fillId="38" borderId="0" applyNumberFormat="0" applyBorder="0" applyAlignment="0" applyProtection="0">
      <alignment vertical="center"/>
    </xf>
    <xf numFmtId="0" fontId="0" fillId="48" borderId="0" applyNumberFormat="0" applyBorder="0" applyAlignment="0" applyProtection="0">
      <alignment vertical="center"/>
    </xf>
    <xf numFmtId="0" fontId="81" fillId="38" borderId="0" applyNumberFormat="0" applyBorder="0" applyAlignment="0" applyProtection="0">
      <alignment vertical="center"/>
    </xf>
    <xf numFmtId="0" fontId="0" fillId="44" borderId="0" applyNumberFormat="0" applyBorder="0" applyAlignment="0" applyProtection="0">
      <alignment vertical="center"/>
    </xf>
    <xf numFmtId="0" fontId="94" fillId="53" borderId="0" applyNumberFormat="0" applyBorder="0" applyAlignment="0" applyProtection="0">
      <alignment vertical="center"/>
    </xf>
    <xf numFmtId="9" fontId="8" fillId="0" borderId="0" applyFont="0" applyFill="0" applyBorder="0" applyAlignment="0" applyProtection="0">
      <alignment vertical="center"/>
    </xf>
    <xf numFmtId="0" fontId="92" fillId="0" borderId="25" applyNumberFormat="0" applyFill="0" applyAlignment="0" applyProtection="0">
      <alignment vertical="center"/>
    </xf>
    <xf numFmtId="0" fontId="0" fillId="44" borderId="0" applyNumberFormat="0" applyBorder="0" applyAlignment="0" applyProtection="0">
      <alignment vertical="center"/>
    </xf>
    <xf numFmtId="0" fontId="79" fillId="56" borderId="0" applyNumberFormat="0" applyBorder="0" applyAlignment="0" applyProtection="0">
      <alignment vertical="center"/>
    </xf>
    <xf numFmtId="0" fontId="94" fillId="53" borderId="0" applyNumberFormat="0" applyBorder="0" applyAlignment="0" applyProtection="0">
      <alignment vertical="center"/>
    </xf>
    <xf numFmtId="9" fontId="8" fillId="0" borderId="0" applyFont="0" applyFill="0" applyBorder="0" applyAlignment="0" applyProtection="0">
      <alignment vertical="center"/>
    </xf>
    <xf numFmtId="0" fontId="81" fillId="38" borderId="0" applyNumberFormat="0" applyBorder="0" applyAlignment="0" applyProtection="0">
      <alignment vertical="center"/>
    </xf>
    <xf numFmtId="0" fontId="0" fillId="57" borderId="0" applyNumberFormat="0" applyBorder="0" applyAlignment="0" applyProtection="0">
      <alignment vertical="center"/>
    </xf>
    <xf numFmtId="0" fontId="78" fillId="53" borderId="0" applyNumberFormat="0" applyBorder="0" applyAlignment="0" applyProtection="0">
      <alignment vertical="center"/>
    </xf>
    <xf numFmtId="0" fontId="95" fillId="40" borderId="26" applyNumberFormat="0" applyAlignment="0" applyProtection="0">
      <alignment vertical="center"/>
    </xf>
    <xf numFmtId="0" fontId="79" fillId="42" borderId="0" applyNumberFormat="0" applyBorder="0" applyAlignment="0" applyProtection="0">
      <alignment vertical="center"/>
    </xf>
    <xf numFmtId="0" fontId="78" fillId="53" borderId="0" applyNumberFormat="0" applyBorder="0" applyAlignment="0" applyProtection="0">
      <alignment vertical="center"/>
    </xf>
    <xf numFmtId="0" fontId="78" fillId="53" borderId="0" applyNumberFormat="0" applyBorder="0" applyAlignment="0" applyProtection="0">
      <alignment vertical="center"/>
    </xf>
    <xf numFmtId="0" fontId="81" fillId="38" borderId="0" applyNumberFormat="0" applyBorder="0" applyAlignment="0" applyProtection="0">
      <alignment vertical="center"/>
    </xf>
    <xf numFmtId="0" fontId="96" fillId="0" borderId="27" applyNumberFormat="0" applyFill="0" applyAlignment="0" applyProtection="0">
      <alignment vertical="center"/>
    </xf>
    <xf numFmtId="0" fontId="78" fillId="53" borderId="0" applyNumberFormat="0" applyBorder="0" applyAlignment="0" applyProtection="0">
      <alignment vertical="center"/>
    </xf>
    <xf numFmtId="9" fontId="8" fillId="0" borderId="0" applyFont="0" applyFill="0" applyBorder="0" applyAlignment="0" applyProtection="0">
      <alignment vertical="center"/>
    </xf>
    <xf numFmtId="0" fontId="78" fillId="58" borderId="0" applyNumberFormat="0" applyBorder="0" applyAlignment="0" applyProtection="0">
      <alignment vertical="center"/>
    </xf>
    <xf numFmtId="0" fontId="78" fillId="58" borderId="0" applyNumberFormat="0" applyBorder="0" applyAlignment="0" applyProtection="0">
      <alignment vertical="center"/>
    </xf>
    <xf numFmtId="0" fontId="78" fillId="46" borderId="0" applyNumberFormat="0" applyBorder="0" applyAlignment="0" applyProtection="0">
      <alignment vertical="center"/>
    </xf>
    <xf numFmtId="0" fontId="95" fillId="40" borderId="26" applyNumberFormat="0" applyAlignment="0" applyProtection="0">
      <alignment vertical="center"/>
    </xf>
    <xf numFmtId="0" fontId="8" fillId="0" borderId="0">
      <alignment vertical="center"/>
    </xf>
    <xf numFmtId="0" fontId="79" fillId="42" borderId="0" applyNumberFormat="0" applyBorder="0" applyAlignment="0" applyProtection="0">
      <alignment vertical="center"/>
    </xf>
    <xf numFmtId="0" fontId="78" fillId="46" borderId="0" applyNumberFormat="0" applyBorder="0" applyAlignment="0" applyProtection="0">
      <alignment vertical="center"/>
    </xf>
    <xf numFmtId="0" fontId="79" fillId="51" borderId="0" applyNumberFormat="0" applyBorder="0" applyAlignment="0" applyProtection="0">
      <alignment vertical="center"/>
    </xf>
    <xf numFmtId="0" fontId="0" fillId="41" borderId="28" applyNumberFormat="0" applyFont="0" applyAlignment="0" applyProtection="0">
      <alignment vertical="center"/>
    </xf>
    <xf numFmtId="0" fontId="78" fillId="47" borderId="0" applyNumberFormat="0" applyBorder="0" applyAlignment="0" applyProtection="0">
      <alignment vertical="center"/>
    </xf>
    <xf numFmtId="0" fontId="78" fillId="51" borderId="0" applyNumberFormat="0" applyBorder="0" applyAlignment="0" applyProtection="0">
      <alignment vertical="center"/>
    </xf>
    <xf numFmtId="0" fontId="79" fillId="42" borderId="0" applyNumberFormat="0" applyBorder="0" applyAlignment="0" applyProtection="0">
      <alignment vertical="center"/>
    </xf>
    <xf numFmtId="0" fontId="78" fillId="51" borderId="0" applyNumberFormat="0" applyBorder="0" applyAlignment="0" applyProtection="0">
      <alignment vertical="center"/>
    </xf>
    <xf numFmtId="0" fontId="78" fillId="51" borderId="0" applyNumberFormat="0" applyBorder="0" applyAlignment="0" applyProtection="0">
      <alignment vertical="center"/>
    </xf>
    <xf numFmtId="0" fontId="78" fillId="54" borderId="0" applyNumberFormat="0" applyBorder="0" applyAlignment="0" applyProtection="0">
      <alignment vertical="center"/>
    </xf>
    <xf numFmtId="0" fontId="23" fillId="50" borderId="0" applyNumberFormat="0" applyBorder="0" applyAlignment="0" applyProtection="0">
      <alignment vertical="center"/>
    </xf>
    <xf numFmtId="0" fontId="78" fillId="54" borderId="0" applyNumberFormat="0" applyBorder="0" applyAlignment="0" applyProtection="0">
      <alignment vertical="center"/>
    </xf>
    <xf numFmtId="0" fontId="23" fillId="50" borderId="0" applyNumberFormat="0" applyBorder="0" applyAlignment="0" applyProtection="0">
      <alignment vertical="center"/>
    </xf>
    <xf numFmtId="0" fontId="78" fillId="45" borderId="0" applyNumberFormat="0" applyBorder="0" applyAlignment="0" applyProtection="0">
      <alignment vertical="center"/>
    </xf>
    <xf numFmtId="0" fontId="79" fillId="42" borderId="0" applyNumberFormat="0" applyBorder="0" applyAlignment="0" applyProtection="0">
      <alignment vertical="center"/>
    </xf>
    <xf numFmtId="0" fontId="78" fillId="45" borderId="0" applyNumberFormat="0" applyBorder="0" applyAlignment="0" applyProtection="0">
      <alignment vertical="center"/>
    </xf>
    <xf numFmtId="0" fontId="82" fillId="0" borderId="0" applyProtection="0">
      <alignment vertical="center"/>
    </xf>
    <xf numFmtId="0" fontId="8" fillId="0" borderId="0">
      <alignment vertical="center"/>
    </xf>
    <xf numFmtId="0" fontId="78" fillId="55" borderId="0" applyNumberFormat="0" applyBorder="0" applyAlignment="0" applyProtection="0">
      <alignment vertical="center"/>
    </xf>
    <xf numFmtId="0" fontId="78" fillId="40" borderId="0" applyNumberFormat="0" applyBorder="0" applyAlignment="0" applyProtection="0">
      <alignment vertical="center"/>
    </xf>
    <xf numFmtId="0" fontId="86" fillId="0" borderId="23" applyNumberFormat="0" applyFill="0" applyAlignment="0" applyProtection="0">
      <alignment vertical="center"/>
    </xf>
    <xf numFmtId="0" fontId="78" fillId="40" borderId="0" applyNumberFormat="0" applyBorder="0" applyAlignment="0" applyProtection="0">
      <alignment vertical="center"/>
    </xf>
    <xf numFmtId="0" fontId="78" fillId="40" borderId="0" applyNumberFormat="0" applyBorder="0" applyAlignment="0" applyProtection="0">
      <alignment vertical="center"/>
    </xf>
    <xf numFmtId="9" fontId="8" fillId="0" borderId="0" applyFont="0" applyFill="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8" fillId="0" borderId="0" applyNumberFormat="0" applyFill="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9" borderId="0" applyNumberFormat="0" applyBorder="0" applyAlignment="0" applyProtection="0">
      <alignment vertical="center"/>
    </xf>
    <xf numFmtId="0" fontId="97" fillId="0" borderId="11">
      <alignment horizontal="left" vertical="center"/>
    </xf>
    <xf numFmtId="0" fontId="78" fillId="37" borderId="0" applyNumberFormat="0" applyBorder="0" applyAlignment="0" applyProtection="0">
      <alignment vertical="center"/>
    </xf>
    <xf numFmtId="0" fontId="97" fillId="0" borderId="11">
      <alignment horizontal="left" vertical="center"/>
    </xf>
    <xf numFmtId="0" fontId="78" fillId="37" borderId="0" applyNumberFormat="0" applyBorder="0" applyAlignment="0" applyProtection="0">
      <alignment vertical="center"/>
    </xf>
    <xf numFmtId="0" fontId="78" fillId="42" borderId="0" applyNumberFormat="0" applyBorder="0" applyAlignment="0" applyProtection="0">
      <alignment vertical="center"/>
    </xf>
    <xf numFmtId="0" fontId="90" fillId="0" borderId="0">
      <alignment vertical="center"/>
      <protection locked="0"/>
    </xf>
    <xf numFmtId="0" fontId="78" fillId="49" borderId="0" applyNumberFormat="0" applyBorder="0" applyAlignment="0" applyProtection="0">
      <alignment vertical="center"/>
    </xf>
    <xf numFmtId="0" fontId="23" fillId="50" borderId="0" applyNumberFormat="0" applyBorder="0" applyAlignment="0" applyProtection="0">
      <alignment vertical="center"/>
    </xf>
    <xf numFmtId="0" fontId="79" fillId="39" borderId="0" applyNumberFormat="0" applyBorder="0" applyAlignment="0" applyProtection="0">
      <alignment vertical="center"/>
    </xf>
    <xf numFmtId="0" fontId="23" fillId="50" borderId="0" applyNumberFormat="0" applyBorder="0" applyAlignment="0" applyProtection="0">
      <alignment vertical="center"/>
    </xf>
    <xf numFmtId="0" fontId="23" fillId="44"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98" fillId="0" borderId="0" applyNumberFormat="0" applyFill="0" applyBorder="0" applyAlignment="0" applyProtection="0">
      <alignment vertical="center"/>
    </xf>
    <xf numFmtId="0" fontId="79" fillId="42"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88" fillId="0" borderId="24">
      <alignment horizontal="center" vertical="center"/>
    </xf>
    <xf numFmtId="0" fontId="79" fillId="48" borderId="0" applyNumberFormat="0" applyBorder="0" applyAlignment="0" applyProtection="0">
      <alignment vertical="center"/>
    </xf>
    <xf numFmtId="0" fontId="79" fillId="48" borderId="0" applyNumberFormat="0" applyBorder="0" applyAlignment="0" applyProtection="0">
      <alignment vertical="center"/>
    </xf>
    <xf numFmtId="0" fontId="86" fillId="0" borderId="23" applyNumberFormat="0" applyFill="0" applyAlignment="0" applyProtection="0">
      <alignment vertical="center"/>
    </xf>
    <xf numFmtId="0" fontId="79" fillId="48" borderId="0" applyNumberFormat="0" applyBorder="0" applyAlignment="0" applyProtection="0">
      <alignment vertical="center"/>
    </xf>
    <xf numFmtId="0" fontId="86" fillId="0" borderId="23" applyNumberFormat="0" applyFill="0" applyAlignment="0" applyProtection="0">
      <alignment vertical="center"/>
    </xf>
    <xf numFmtId="0" fontId="79" fillId="39" borderId="0" applyNumberFormat="0" applyBorder="0" applyAlignment="0" applyProtection="0">
      <alignment vertical="center"/>
    </xf>
    <xf numFmtId="15" fontId="99" fillId="0" borderId="0">
      <alignment vertical="center"/>
    </xf>
    <xf numFmtId="0" fontId="79" fillId="39" borderId="0" applyNumberFormat="0" applyBorder="0" applyAlignment="0" applyProtection="0">
      <alignment vertical="center"/>
    </xf>
    <xf numFmtId="177" fontId="8" fillId="0" borderId="0" applyFont="0" applyFill="0" applyBorder="0" applyAlignment="0" applyProtection="0">
      <alignment vertical="center"/>
    </xf>
    <xf numFmtId="0" fontId="79" fillId="39" borderId="0" applyNumberFormat="0" applyBorder="0" applyAlignment="0" applyProtection="0">
      <alignment vertical="center"/>
    </xf>
    <xf numFmtId="0" fontId="79" fillId="39" borderId="0" applyNumberFormat="0" applyBorder="0" applyAlignment="0" applyProtection="0">
      <alignment vertical="center"/>
    </xf>
    <xf numFmtId="0" fontId="79" fillId="39" borderId="0" applyNumberFormat="0" applyBorder="0" applyAlignment="0" applyProtection="0">
      <alignment vertical="center"/>
    </xf>
    <xf numFmtId="0" fontId="8" fillId="0" borderId="0">
      <alignment vertical="center"/>
    </xf>
    <xf numFmtId="0" fontId="79" fillId="39" borderId="0" applyNumberFormat="0" applyBorder="0" applyAlignment="0" applyProtection="0">
      <alignment vertical="center"/>
    </xf>
    <xf numFmtId="0" fontId="100" fillId="59" borderId="29">
      <alignment vertical="center"/>
      <protection locked="0"/>
    </xf>
    <xf numFmtId="0" fontId="8" fillId="0" borderId="0">
      <alignment vertical="center"/>
    </xf>
    <xf numFmtId="0" fontId="79" fillId="39" borderId="0" applyNumberFormat="0" applyBorder="0" applyAlignment="0" applyProtection="0">
      <alignment vertical="center"/>
    </xf>
    <xf numFmtId="0" fontId="8" fillId="0" borderId="0">
      <alignment vertical="center"/>
    </xf>
    <xf numFmtId="0" fontId="87" fillId="52" borderId="0" applyNumberFormat="0" applyBorder="0" applyAlignment="0" applyProtection="0">
      <alignment vertical="center"/>
    </xf>
    <xf numFmtId="0" fontId="79" fillId="39" borderId="0" applyNumberFormat="0" applyBorder="0" applyAlignment="0" applyProtection="0">
      <alignment vertical="center"/>
    </xf>
    <xf numFmtId="0" fontId="87" fillId="52" borderId="0" applyNumberFormat="0" applyBorder="0" applyAlignment="0" applyProtection="0">
      <alignment vertical="center"/>
    </xf>
    <xf numFmtId="0" fontId="79" fillId="39" borderId="0" applyNumberFormat="0" applyBorder="0" applyAlignment="0" applyProtection="0">
      <alignment vertical="center"/>
    </xf>
    <xf numFmtId="0" fontId="79" fillId="56" borderId="0" applyNumberFormat="0" applyBorder="0" applyAlignment="0" applyProtection="0">
      <alignment vertical="center"/>
    </xf>
    <xf numFmtId="0" fontId="78" fillId="39" borderId="0" applyNumberFormat="0" applyBorder="0" applyAlignment="0" applyProtection="0">
      <alignment vertical="center"/>
    </xf>
    <xf numFmtId="0" fontId="97" fillId="0" borderId="30" applyNumberFormat="0" applyAlignment="0" applyProtection="0">
      <alignment horizontal="left" vertical="center"/>
    </xf>
    <xf numFmtId="0" fontId="101" fillId="51" borderId="31" applyNumberFormat="0" applyAlignment="0" applyProtection="0">
      <alignment vertical="center"/>
    </xf>
    <xf numFmtId="0" fontId="23" fillId="40" borderId="0" applyNumberFormat="0" applyBorder="0" applyAlignment="0" applyProtection="0">
      <alignment vertical="center"/>
    </xf>
    <xf numFmtId="0" fontId="79" fillId="43" borderId="0" applyNumberFormat="0" applyBorder="0" applyAlignment="0" applyProtection="0">
      <alignment vertical="center"/>
    </xf>
    <xf numFmtId="0" fontId="79" fillId="43" borderId="0" applyNumberFormat="0" applyBorder="0" applyAlignment="0" applyProtection="0">
      <alignment vertical="center"/>
    </xf>
    <xf numFmtId="0" fontId="23" fillId="50" borderId="0" applyNumberFormat="0" applyBorder="0" applyAlignment="0" applyProtection="0">
      <alignment vertical="center"/>
    </xf>
    <xf numFmtId="0" fontId="79" fillId="43" borderId="0" applyNumberFormat="0" applyBorder="0" applyAlignment="0" applyProtection="0">
      <alignment vertical="center"/>
    </xf>
    <xf numFmtId="0" fontId="79" fillId="56" borderId="0" applyNumberFormat="0" applyBorder="0" applyAlignment="0" applyProtection="0">
      <alignment vertical="center"/>
    </xf>
    <xf numFmtId="0" fontId="79" fillId="56" borderId="0" applyNumberFormat="0" applyBorder="0" applyAlignment="0" applyProtection="0">
      <alignment vertical="center"/>
    </xf>
    <xf numFmtId="0" fontId="100" fillId="59" borderId="29">
      <alignment vertical="center"/>
      <protection locked="0"/>
    </xf>
    <xf numFmtId="0" fontId="79" fillId="56" borderId="0" applyNumberFormat="0" applyBorder="0" applyAlignment="0" applyProtection="0">
      <alignment vertical="center"/>
    </xf>
    <xf numFmtId="0" fontId="79" fillId="56" borderId="0" applyNumberFormat="0" applyBorder="0" applyAlignment="0" applyProtection="0">
      <alignment vertical="center"/>
    </xf>
    <xf numFmtId="0" fontId="79" fillId="56" borderId="0" applyNumberFormat="0" applyBorder="0" applyAlignment="0" applyProtection="0">
      <alignment vertical="center"/>
    </xf>
    <xf numFmtId="0" fontId="79" fillId="56" borderId="0" applyNumberFormat="0" applyBorder="0" applyAlignment="0" applyProtection="0">
      <alignment vertical="center"/>
    </xf>
    <xf numFmtId="0" fontId="79" fillId="56"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9" fillId="56" borderId="0" applyNumberFormat="0" applyBorder="0" applyAlignment="0" applyProtection="0">
      <alignment vertical="center"/>
    </xf>
    <xf numFmtId="15" fontId="99" fillId="0" borderId="0">
      <alignment vertical="center"/>
    </xf>
    <xf numFmtId="0" fontId="102" fillId="0" borderId="0">
      <alignment vertical="center"/>
    </xf>
    <xf numFmtId="9" fontId="8" fillId="0" borderId="0" applyFont="0" applyFill="0" applyBorder="0" applyAlignment="0" applyProtection="0">
      <alignment vertical="center"/>
    </xf>
    <xf numFmtId="0" fontId="79" fillId="56" borderId="0" applyNumberFormat="0" applyBorder="0" applyAlignment="0" applyProtection="0">
      <alignment vertical="center"/>
    </xf>
    <xf numFmtId="0" fontId="79" fillId="56" borderId="0" applyNumberFormat="0" applyBorder="0" applyAlignment="0" applyProtection="0">
      <alignment vertical="center"/>
    </xf>
    <xf numFmtId="0" fontId="79" fillId="56" borderId="0" applyNumberFormat="0" applyBorder="0" applyAlignment="0" applyProtection="0">
      <alignment vertical="center"/>
    </xf>
    <xf numFmtId="0" fontId="79" fillId="43" borderId="0" applyNumberFormat="0" applyBorder="0" applyAlignment="0" applyProtection="0">
      <alignment vertical="center"/>
    </xf>
    <xf numFmtId="0" fontId="23" fillId="41" borderId="0" applyNumberFormat="0" applyBorder="0" applyAlignment="0" applyProtection="0">
      <alignment vertical="center"/>
    </xf>
    <xf numFmtId="0" fontId="79" fillId="37" borderId="0" applyNumberFormat="0" applyBorder="0" applyAlignment="0" applyProtection="0">
      <alignment vertical="center"/>
    </xf>
    <xf numFmtId="0" fontId="8" fillId="0" borderId="0" applyFont="0" applyFill="0" applyBorder="0" applyAlignment="0" applyProtection="0">
      <alignment vertical="center"/>
    </xf>
    <xf numFmtId="0" fontId="23" fillId="41" borderId="0" applyNumberFormat="0" applyBorder="0" applyAlignment="0" applyProtection="0">
      <alignment vertical="center"/>
    </xf>
    <xf numFmtId="0" fontId="79" fillId="37"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6" fillId="0" borderId="23" applyNumberFormat="0" applyFill="0" applyAlignment="0" applyProtection="0">
      <alignment vertical="center"/>
    </xf>
    <xf numFmtId="0" fontId="23" fillId="41" borderId="0" applyNumberFormat="0" applyBorder="0" applyAlignment="0" applyProtection="0">
      <alignment vertical="center"/>
    </xf>
    <xf numFmtId="0" fontId="42" fillId="0" borderId="22" applyNumberFormat="0" applyFill="0" applyAlignment="0" applyProtection="0">
      <alignment vertical="center"/>
    </xf>
    <xf numFmtId="0" fontId="79" fillId="37" borderId="0" applyNumberFormat="0" applyBorder="0" applyAlignment="0" applyProtection="0">
      <alignment vertical="center"/>
    </xf>
    <xf numFmtId="0" fontId="86" fillId="0" borderId="23" applyNumberFormat="0" applyFill="0" applyAlignment="0" applyProtection="0">
      <alignment vertical="center"/>
    </xf>
    <xf numFmtId="0" fontId="23" fillId="41" borderId="0" applyNumberFormat="0" applyBorder="0" applyAlignment="0" applyProtection="0">
      <alignment vertical="center"/>
    </xf>
    <xf numFmtId="0" fontId="86" fillId="0" borderId="23" applyNumberFormat="0" applyFill="0" applyAlignment="0" applyProtection="0">
      <alignment vertical="center"/>
    </xf>
    <xf numFmtId="0" fontId="23" fillId="38" borderId="0" applyNumberFormat="0" applyBorder="0" applyAlignment="0" applyProtection="0">
      <alignment vertical="center"/>
    </xf>
    <xf numFmtId="0" fontId="79" fillId="39" borderId="0" applyNumberFormat="0" applyBorder="0" applyAlignment="0" applyProtection="0">
      <alignment vertical="center"/>
    </xf>
    <xf numFmtId="178" fontId="8" fillId="0" borderId="0" applyFont="0" applyFill="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79" fillId="40" borderId="0" applyNumberFormat="0" applyBorder="0" applyAlignment="0" applyProtection="0">
      <alignment vertical="center"/>
    </xf>
    <xf numFmtId="179" fontId="8" fillId="0" borderId="0" applyFont="0" applyFill="0" applyBorder="0" applyAlignment="0" applyProtection="0">
      <alignment vertical="center"/>
    </xf>
    <xf numFmtId="0" fontId="79" fillId="40" borderId="0" applyNumberFormat="0" applyBorder="0" applyAlignment="0" applyProtection="0">
      <alignment vertical="center"/>
    </xf>
    <xf numFmtId="0" fontId="79" fillId="39" borderId="0" applyNumberFormat="0" applyBorder="0" applyAlignment="0" applyProtection="0">
      <alignment vertical="center"/>
    </xf>
    <xf numFmtId="0" fontId="81" fillId="44" borderId="0" applyNumberFormat="0" applyBorder="0" applyAlignment="0" applyProtection="0">
      <alignment vertical="center"/>
    </xf>
    <xf numFmtId="0" fontId="79" fillId="40" borderId="0" applyNumberFormat="0" applyBorder="0" applyAlignment="0" applyProtection="0">
      <alignment vertical="center"/>
    </xf>
    <xf numFmtId="0" fontId="79" fillId="40" borderId="0" applyNumberFormat="0" applyBorder="0" applyAlignment="0" applyProtection="0">
      <alignment vertical="center"/>
    </xf>
    <xf numFmtId="0" fontId="82" fillId="0" borderId="10" applyNumberFormat="0" applyFill="0" applyProtection="0">
      <alignment horizontal="right" vertical="center"/>
    </xf>
    <xf numFmtId="0" fontId="79" fillId="40" borderId="0" applyNumberFormat="0" applyBorder="0" applyAlignment="0" applyProtection="0">
      <alignment vertical="center"/>
    </xf>
    <xf numFmtId="0" fontId="79" fillId="43" borderId="0" applyNumberFormat="0" applyBorder="0" applyAlignment="0" applyProtection="0">
      <alignment vertical="center"/>
    </xf>
    <xf numFmtId="0" fontId="79" fillId="43" borderId="0" applyNumberFormat="0" applyBorder="0" applyAlignment="0" applyProtection="0">
      <alignment vertical="center"/>
    </xf>
    <xf numFmtId="180" fontId="103" fillId="0" borderId="0">
      <alignment vertical="center"/>
    </xf>
    <xf numFmtId="0" fontId="79" fillId="43" borderId="0" applyNumberFormat="0" applyBorder="0" applyAlignment="0" applyProtection="0">
      <alignment vertical="center"/>
    </xf>
    <xf numFmtId="0" fontId="79" fillId="43" borderId="0" applyNumberFormat="0" applyBorder="0" applyAlignment="0" applyProtection="0">
      <alignment vertical="center"/>
    </xf>
    <xf numFmtId="0" fontId="79" fillId="43" borderId="0" applyNumberFormat="0" applyBorder="0" applyAlignment="0" applyProtection="0">
      <alignment vertical="center"/>
    </xf>
    <xf numFmtId="0" fontId="79" fillId="43" borderId="0" applyNumberFormat="0" applyBorder="0" applyAlignment="0" applyProtection="0">
      <alignment vertical="center"/>
    </xf>
    <xf numFmtId="0" fontId="79" fillId="43" borderId="0" applyNumberFormat="0" applyBorder="0" applyAlignment="0" applyProtection="0">
      <alignment vertical="center"/>
    </xf>
    <xf numFmtId="0" fontId="8" fillId="0" borderId="0">
      <alignment vertical="center"/>
    </xf>
    <xf numFmtId="0" fontId="79" fillId="43" borderId="0" applyNumberFormat="0" applyBorder="0" applyAlignment="0" applyProtection="0">
      <alignment vertical="center"/>
    </xf>
    <xf numFmtId="181" fontId="8" fillId="0" borderId="0" applyFont="0" applyFill="0" applyBorder="0" applyAlignment="0" applyProtection="0">
      <alignment vertical="center"/>
    </xf>
    <xf numFmtId="0" fontId="79" fillId="43" borderId="0" applyNumberFormat="0" applyBorder="0" applyAlignment="0" applyProtection="0">
      <alignment vertical="center"/>
    </xf>
    <xf numFmtId="0" fontId="79" fillId="43" borderId="0" applyNumberFormat="0" applyBorder="0" applyAlignment="0" applyProtection="0">
      <alignment vertical="center"/>
    </xf>
    <xf numFmtId="0" fontId="79" fillId="43" borderId="0" applyNumberFormat="0" applyBorder="0" applyAlignment="0" applyProtection="0">
      <alignment vertical="center"/>
    </xf>
    <xf numFmtId="9" fontId="8" fillId="0" borderId="0" applyFont="0" applyFill="0" applyBorder="0" applyAlignment="0" applyProtection="0">
      <alignment vertical="center"/>
    </xf>
    <xf numFmtId="0" fontId="79" fillId="39" borderId="0" applyNumberFormat="0" applyBorder="0" applyAlignment="0" applyProtection="0">
      <alignment vertical="center"/>
    </xf>
    <xf numFmtId="0" fontId="23" fillId="50" borderId="0" applyNumberFormat="0" applyBorder="0" applyAlignment="0" applyProtection="0">
      <alignment vertical="center"/>
    </xf>
    <xf numFmtId="9" fontId="8" fillId="0" borderId="0" applyFont="0" applyFill="0" applyBorder="0" applyAlignment="0" applyProtection="0">
      <alignment vertical="center"/>
    </xf>
    <xf numFmtId="0" fontId="23" fillId="50" borderId="0" applyNumberFormat="0" applyBorder="0" applyAlignment="0" applyProtection="0">
      <alignment vertical="center"/>
    </xf>
    <xf numFmtId="9" fontId="8" fillId="0" borderId="0" applyFont="0" applyFill="0" applyBorder="0" applyAlignment="0" applyProtection="0">
      <alignment vertical="center"/>
    </xf>
    <xf numFmtId="0" fontId="23" fillId="50" borderId="0" applyNumberFormat="0" applyBorder="0" applyAlignment="0" applyProtection="0">
      <alignment vertical="center"/>
    </xf>
    <xf numFmtId="9" fontId="8" fillId="0" borderId="0" applyFont="0" applyFill="0" applyBorder="0" applyAlignment="0" applyProtection="0">
      <alignment vertical="center"/>
    </xf>
    <xf numFmtId="0" fontId="23" fillId="50" borderId="0" applyNumberFormat="0" applyBorder="0" applyAlignment="0" applyProtection="0">
      <alignment vertical="center"/>
    </xf>
    <xf numFmtId="0" fontId="104" fillId="60" borderId="0" applyNumberFormat="0" applyBorder="0" applyAlignment="0" applyProtection="0">
      <alignment vertical="center"/>
    </xf>
    <xf numFmtId="9" fontId="8" fillId="0" borderId="0" applyFont="0" applyFill="0" applyBorder="0" applyAlignment="0" applyProtection="0">
      <alignment vertical="center"/>
    </xf>
    <xf numFmtId="0" fontId="23" fillId="40" borderId="0" applyNumberFormat="0" applyBorder="0" applyAlignment="0" applyProtection="0">
      <alignment vertical="center"/>
    </xf>
    <xf numFmtId="9" fontId="8" fillId="0" borderId="0" applyFont="0" applyFill="0" applyBorder="0" applyAlignment="0" applyProtection="0">
      <alignment vertical="center"/>
    </xf>
    <xf numFmtId="0" fontId="23" fillId="40" borderId="0" applyNumberFormat="0" applyBorder="0" applyAlignment="0" applyProtection="0">
      <alignment vertical="center"/>
    </xf>
    <xf numFmtId="0" fontId="23" fillId="51" borderId="0" applyNumberFormat="0" applyBorder="0" applyAlignment="0" applyProtection="0">
      <alignment vertical="center"/>
    </xf>
    <xf numFmtId="9" fontId="8" fillId="0" borderId="0" applyFont="0" applyFill="0" applyBorder="0" applyAlignment="0" applyProtection="0">
      <alignment vertical="center"/>
    </xf>
    <xf numFmtId="0" fontId="23" fillId="40" borderId="0" applyNumberFormat="0" applyBorder="0" applyAlignment="0" applyProtection="0">
      <alignment vertical="center"/>
    </xf>
    <xf numFmtId="0" fontId="82" fillId="0" borderId="10" applyNumberFormat="0" applyFill="0" applyProtection="0">
      <alignment horizontal="left" vertical="center"/>
    </xf>
    <xf numFmtId="0" fontId="23" fillId="51" borderId="0" applyNumberFormat="0" applyBorder="0" applyAlignment="0" applyProtection="0">
      <alignment vertical="center"/>
    </xf>
    <xf numFmtId="0" fontId="23" fillId="40" borderId="0" applyNumberFormat="0" applyBorder="0" applyAlignment="0" applyProtection="0">
      <alignment vertical="center"/>
    </xf>
    <xf numFmtId="0" fontId="79" fillId="40" borderId="0" applyNumberFormat="0" applyBorder="0" applyAlignment="0" applyProtection="0">
      <alignment vertical="center"/>
    </xf>
    <xf numFmtId="0" fontId="79" fillId="40" borderId="0" applyNumberFormat="0" applyBorder="0" applyAlignment="0" applyProtection="0">
      <alignment vertical="center"/>
    </xf>
    <xf numFmtId="0" fontId="79" fillId="40" borderId="0" applyNumberFormat="0" applyBorder="0" applyAlignment="0" applyProtection="0">
      <alignment vertical="center"/>
    </xf>
    <xf numFmtId="0" fontId="8" fillId="61" borderId="0" applyNumberFormat="0" applyFont="0" applyBorder="0" applyAlignment="0" applyProtection="0">
      <alignment vertical="center"/>
    </xf>
    <xf numFmtId="0" fontId="79" fillId="39" borderId="0" applyNumberFormat="0" applyBorder="0" applyAlignment="0" applyProtection="0">
      <alignment vertical="center"/>
    </xf>
    <xf numFmtId="0" fontId="79" fillId="42" borderId="0" applyNumberFormat="0" applyBorder="0" applyAlignment="0" applyProtection="0">
      <alignment vertical="center"/>
    </xf>
    <xf numFmtId="0" fontId="79" fillId="39" borderId="0" applyNumberFormat="0" applyBorder="0" applyAlignment="0" applyProtection="0">
      <alignment vertical="center"/>
    </xf>
    <xf numFmtId="0" fontId="103" fillId="0" borderId="0">
      <alignment vertical="center"/>
    </xf>
    <xf numFmtId="0" fontId="79" fillId="39" borderId="0" applyNumberFormat="0" applyBorder="0" applyAlignment="0" applyProtection="0">
      <alignment vertical="center"/>
    </xf>
    <xf numFmtId="0" fontId="79" fillId="39" borderId="0" applyNumberFormat="0" applyBorder="0" applyAlignment="0" applyProtection="0">
      <alignment vertical="center"/>
    </xf>
    <xf numFmtId="0" fontId="88" fillId="0" borderId="24">
      <alignment horizontal="center" vertical="center"/>
    </xf>
    <xf numFmtId="0" fontId="8" fillId="0" borderId="0">
      <alignment vertical="center"/>
    </xf>
    <xf numFmtId="0" fontId="79" fillId="39" borderId="0" applyNumberFormat="0" applyBorder="0" applyAlignment="0" applyProtection="0">
      <alignment vertical="center"/>
    </xf>
    <xf numFmtId="9" fontId="8" fillId="0" borderId="0" applyFont="0" applyFill="0" applyBorder="0" applyAlignment="0" applyProtection="0">
      <alignment vertical="center"/>
    </xf>
    <xf numFmtId="0" fontId="105" fillId="0" borderId="32" applyNumberFormat="0" applyFill="0" applyAlignment="0" applyProtection="0">
      <alignment vertical="center"/>
    </xf>
    <xf numFmtId="0" fontId="79" fillId="39" borderId="0" applyNumberFormat="0" applyBorder="0" applyAlignment="0" applyProtection="0">
      <alignment vertical="center"/>
    </xf>
    <xf numFmtId="0" fontId="86" fillId="0" borderId="23" applyNumberFormat="0" applyFill="0" applyAlignment="0" applyProtection="0">
      <alignment vertical="center"/>
    </xf>
    <xf numFmtId="0" fontId="79" fillId="39" borderId="0" applyNumberFormat="0" applyBorder="0" applyAlignment="0" applyProtection="0">
      <alignment vertical="center"/>
    </xf>
    <xf numFmtId="0" fontId="86" fillId="0" borderId="23" applyNumberFormat="0" applyFill="0" applyAlignment="0" applyProtection="0">
      <alignment vertical="center"/>
    </xf>
    <xf numFmtId="0" fontId="79" fillId="37"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83" fillId="41" borderId="1" applyNumberFormat="0" applyBorder="0" applyAlignment="0" applyProtection="0">
      <alignment vertical="center"/>
    </xf>
    <xf numFmtId="0" fontId="23" fillId="50" borderId="0" applyNumberFormat="0" applyBorder="0" applyAlignment="0" applyProtection="0">
      <alignment vertical="center"/>
    </xf>
    <xf numFmtId="0" fontId="79" fillId="48" borderId="0" applyNumberFormat="0" applyBorder="0" applyAlignment="0" applyProtection="0">
      <alignment vertical="center"/>
    </xf>
    <xf numFmtId="0" fontId="92" fillId="0" borderId="25" applyNumberFormat="0" applyFill="0" applyAlignment="0" applyProtection="0">
      <alignment vertical="center"/>
    </xf>
    <xf numFmtId="0" fontId="79" fillId="48" borderId="0" applyNumberFormat="0" applyBorder="0" applyAlignment="0" applyProtection="0">
      <alignment vertical="center"/>
    </xf>
    <xf numFmtId="0" fontId="79" fillId="37" borderId="0" applyNumberFormat="0" applyBorder="0" applyAlignment="0" applyProtection="0">
      <alignment vertical="center"/>
    </xf>
    <xf numFmtId="0" fontId="106" fillId="51" borderId="33">
      <alignment horizontal="left" vertical="center"/>
      <protection locked="0" hidden="1"/>
    </xf>
    <xf numFmtId="0" fontId="79" fillId="37" borderId="0" applyNumberFormat="0" applyBorder="0" applyAlignment="0" applyProtection="0">
      <alignment vertical="center"/>
    </xf>
    <xf numFmtId="0" fontId="106" fillId="51" borderId="33">
      <alignment horizontal="left" vertical="center"/>
      <protection locked="0" hidden="1"/>
    </xf>
    <xf numFmtId="0" fontId="92" fillId="0" borderId="25" applyNumberFormat="0" applyFill="0" applyAlignment="0" applyProtection="0">
      <alignment vertical="center"/>
    </xf>
    <xf numFmtId="0" fontId="79" fillId="37" borderId="0" applyNumberFormat="0" applyBorder="0" applyAlignment="0" applyProtection="0">
      <alignment vertical="center"/>
    </xf>
    <xf numFmtId="182" fontId="8" fillId="0" borderId="0" applyFont="0" applyFill="0" applyBorder="0" applyAlignment="0" applyProtection="0">
      <alignment vertical="center"/>
    </xf>
    <xf numFmtId="0" fontId="96" fillId="0" borderId="27" applyNumberFormat="0" applyFill="0" applyAlignment="0" applyProtection="0">
      <alignment vertical="center"/>
    </xf>
    <xf numFmtId="0" fontId="42" fillId="0" borderId="34" applyNumberFormat="0" applyFill="0" applyAlignment="0" applyProtection="0">
      <alignment vertical="center"/>
    </xf>
    <xf numFmtId="0" fontId="79" fillId="37" borderId="0" applyNumberFormat="0" applyBorder="0" applyAlignment="0" applyProtection="0">
      <alignment vertical="center"/>
    </xf>
    <xf numFmtId="0" fontId="42" fillId="0" borderId="34" applyNumberFormat="0" applyFill="0" applyAlignment="0" applyProtection="0">
      <alignment vertical="center"/>
    </xf>
    <xf numFmtId="0" fontId="79" fillId="37" borderId="0" applyNumberFormat="0" applyBorder="0" applyAlignment="0" applyProtection="0">
      <alignment vertical="center"/>
    </xf>
    <xf numFmtId="0" fontId="42" fillId="0" borderId="22" applyNumberFormat="0" applyFill="0" applyAlignment="0" applyProtection="0">
      <alignment vertical="center"/>
    </xf>
    <xf numFmtId="0" fontId="79" fillId="37" borderId="0" applyNumberFormat="0" applyBorder="0" applyAlignment="0" applyProtection="0">
      <alignment vertical="center"/>
    </xf>
    <xf numFmtId="0" fontId="86" fillId="0" borderId="23" applyNumberFormat="0" applyFill="0" applyAlignment="0" applyProtection="0">
      <alignment vertical="center"/>
    </xf>
    <xf numFmtId="0" fontId="42" fillId="0" borderId="22" applyNumberFormat="0" applyFill="0" applyAlignment="0" applyProtection="0">
      <alignment vertical="center"/>
    </xf>
    <xf numFmtId="0" fontId="79" fillId="37" borderId="0" applyNumberFormat="0" applyBorder="0" applyAlignment="0" applyProtection="0">
      <alignment vertical="center"/>
    </xf>
    <xf numFmtId="9" fontId="8" fillId="0" borderId="0" applyFont="0" applyFill="0" applyBorder="0" applyAlignment="0" applyProtection="0">
      <alignment vertical="center"/>
    </xf>
    <xf numFmtId="0" fontId="86" fillId="0" borderId="23" applyNumberFormat="0" applyFill="0" applyAlignment="0" applyProtection="0">
      <alignment vertical="center"/>
    </xf>
    <xf numFmtId="0" fontId="23" fillId="4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88" fillId="0" borderId="0" applyNumberFormat="0" applyFill="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42" borderId="0" applyNumberFormat="0" applyBorder="0" applyAlignment="0" applyProtection="0">
      <alignment vertical="center"/>
    </xf>
    <xf numFmtId="0" fontId="86" fillId="0" borderId="23" applyNumberFormat="0" applyFill="0" applyAlignment="0" applyProtection="0">
      <alignment vertical="center"/>
    </xf>
    <xf numFmtId="183" fontId="8" fillId="0" borderId="0" applyFont="0" applyFill="0" applyBorder="0" applyAlignment="0" applyProtection="0">
      <alignment vertical="center"/>
    </xf>
    <xf numFmtId="9" fontId="8" fillId="0" borderId="0" applyFont="0" applyFill="0" applyBorder="0" applyAlignment="0" applyProtection="0">
      <alignment vertical="center"/>
    </xf>
    <xf numFmtId="184" fontId="8" fillId="0" borderId="0" applyFont="0" applyFill="0" applyBorder="0" applyAlignment="0" applyProtection="0">
      <alignment vertical="center"/>
    </xf>
    <xf numFmtId="0" fontId="107" fillId="0" borderId="0" applyNumberFormat="0" applyFill="0" applyBorder="0" applyAlignment="0" applyProtection="0">
      <alignment vertical="center"/>
    </xf>
    <xf numFmtId="0" fontId="96" fillId="0" borderId="27" applyNumberFormat="0" applyFill="0" applyAlignment="0" applyProtection="0">
      <alignment vertical="center"/>
    </xf>
    <xf numFmtId="185" fontId="103" fillId="0" borderId="0">
      <alignment vertical="center"/>
    </xf>
    <xf numFmtId="0" fontId="92" fillId="0" borderId="25" applyNumberFormat="0" applyFill="0" applyAlignment="0" applyProtection="0">
      <alignment vertical="center"/>
    </xf>
    <xf numFmtId="15" fontId="99" fillId="0" borderId="0">
      <alignment vertical="center"/>
    </xf>
    <xf numFmtId="15" fontId="99" fillId="0" borderId="0">
      <alignment vertical="center"/>
    </xf>
    <xf numFmtId="186" fontId="103" fillId="0" borderId="0">
      <alignment vertical="center"/>
    </xf>
    <xf numFmtId="0" fontId="83" fillId="40"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08" fillId="0" borderId="35" applyNumberFormat="0" applyFill="0" applyAlignment="0" applyProtection="0">
      <alignment vertical="center"/>
    </xf>
    <xf numFmtId="0" fontId="78" fillId="39" borderId="0" applyNumberFormat="0" applyBorder="0" applyAlignment="0" applyProtection="0">
      <alignment vertical="center"/>
    </xf>
    <xf numFmtId="0" fontId="97" fillId="0" borderId="30" applyNumberFormat="0" applyAlignment="0" applyProtection="0">
      <alignment horizontal="left" vertical="center"/>
    </xf>
    <xf numFmtId="0" fontId="97" fillId="0" borderId="11">
      <alignment horizontal="left" vertical="center"/>
    </xf>
    <xf numFmtId="0" fontId="97" fillId="0" borderId="11">
      <alignment horizontal="left" vertical="center"/>
    </xf>
    <xf numFmtId="43" fontId="0" fillId="0" borderId="0" applyFont="0" applyFill="0" applyBorder="0" applyAlignment="0" applyProtection="0">
      <alignment vertical="center"/>
    </xf>
    <xf numFmtId="0" fontId="83" fillId="41" borderId="1" applyNumberFormat="0" applyBorder="0" applyAlignment="0" applyProtection="0">
      <alignment vertical="center"/>
    </xf>
    <xf numFmtId="43" fontId="0" fillId="0" borderId="0" applyFont="0" applyFill="0" applyBorder="0" applyAlignment="0" applyProtection="0">
      <alignment vertical="center"/>
    </xf>
    <xf numFmtId="0" fontId="83" fillId="41" borderId="1" applyNumberFormat="0" applyBorder="0" applyAlignment="0" applyProtection="0">
      <alignment vertical="center"/>
    </xf>
    <xf numFmtId="0" fontId="83" fillId="41" borderId="1" applyNumberFormat="0" applyBorder="0" applyAlignment="0" applyProtection="0">
      <alignment vertical="center"/>
    </xf>
    <xf numFmtId="0" fontId="83" fillId="41" borderId="1" applyNumberFormat="0" applyBorder="0" applyAlignment="0" applyProtection="0">
      <alignment vertical="center"/>
    </xf>
    <xf numFmtId="0" fontId="83" fillId="41" borderId="1" applyNumberFormat="0" applyBorder="0" applyAlignment="0" applyProtection="0">
      <alignment vertical="center"/>
    </xf>
    <xf numFmtId="0" fontId="83" fillId="41" borderId="1" applyNumberFormat="0" applyBorder="0" applyAlignment="0" applyProtection="0">
      <alignment vertical="center"/>
    </xf>
    <xf numFmtId="187" fontId="109" fillId="62" borderId="0">
      <alignment vertical="center"/>
    </xf>
    <xf numFmtId="187" fontId="110" fillId="63" borderId="0">
      <alignment vertical="center"/>
    </xf>
    <xf numFmtId="38" fontId="8" fillId="0" borderId="0" applyFont="0" applyFill="0" applyBorder="0" applyAlignment="0" applyProtection="0">
      <alignment vertical="center"/>
    </xf>
    <xf numFmtId="0" fontId="8" fillId="0" borderId="0">
      <alignment vertical="center"/>
    </xf>
    <xf numFmtId="40" fontId="8" fillId="0" borderId="0" applyFont="0" applyFill="0" applyBorder="0" applyAlignment="0" applyProtection="0">
      <alignment vertical="center"/>
    </xf>
    <xf numFmtId="43" fontId="0" fillId="0" borderId="0" applyFont="0" applyFill="0" applyBorder="0" applyAlignment="0" applyProtection="0">
      <alignment vertical="center"/>
    </xf>
    <xf numFmtId="177" fontId="8" fillId="0" borderId="0" applyFont="0" applyFill="0" applyBorder="0" applyAlignment="0" applyProtection="0">
      <alignment vertical="center"/>
    </xf>
    <xf numFmtId="188" fontId="8" fillId="0" borderId="0" applyFont="0" applyFill="0" applyBorder="0" applyAlignment="0" applyProtection="0">
      <alignment vertical="center"/>
    </xf>
    <xf numFmtId="40" fontId="111" fillId="57" borderId="33">
      <alignment horizontal="centerContinuous" vertical="center"/>
    </xf>
    <xf numFmtId="1" fontId="82" fillId="0" borderId="21" applyFill="0" applyProtection="0">
      <alignment horizontal="center" vertical="center"/>
    </xf>
    <xf numFmtId="0" fontId="86" fillId="0" borderId="23" applyNumberFormat="0" applyFill="0" applyAlignment="0" applyProtection="0">
      <alignment vertical="center"/>
    </xf>
    <xf numFmtId="40" fontId="111" fillId="57" borderId="33">
      <alignment horizontal="centerContinuous" vertical="center"/>
    </xf>
    <xf numFmtId="37" fontId="112" fillId="0" borderId="0">
      <alignment vertical="center"/>
    </xf>
    <xf numFmtId="0" fontId="88" fillId="0" borderId="24">
      <alignment horizontal="center" vertical="center"/>
    </xf>
    <xf numFmtId="9" fontId="8" fillId="0" borderId="0" applyFont="0" applyFill="0" applyBorder="0" applyAlignment="0" applyProtection="0">
      <alignment vertical="center"/>
    </xf>
    <xf numFmtId="37" fontId="112" fillId="0" borderId="0">
      <alignment vertical="center"/>
    </xf>
    <xf numFmtId="0" fontId="88" fillId="0" borderId="24">
      <alignment horizontal="center" vertical="center"/>
    </xf>
    <xf numFmtId="37" fontId="112" fillId="0" borderId="0">
      <alignment vertical="center"/>
    </xf>
    <xf numFmtId="0" fontId="88" fillId="0" borderId="24">
      <alignment horizontal="center" vertical="center"/>
    </xf>
    <xf numFmtId="37" fontId="112" fillId="0" borderId="0">
      <alignment vertical="center"/>
    </xf>
    <xf numFmtId="0" fontId="88" fillId="0" borderId="24">
      <alignment horizontal="center" vertical="center"/>
    </xf>
    <xf numFmtId="9" fontId="8" fillId="0" borderId="0" applyFont="0" applyFill="0" applyBorder="0" applyAlignment="0" applyProtection="0">
      <alignment vertical="center"/>
    </xf>
    <xf numFmtId="189" fontId="82" fillId="0" borderId="0">
      <alignment vertical="center"/>
    </xf>
    <xf numFmtId="0" fontId="90" fillId="0" borderId="0">
      <alignment vertical="center"/>
    </xf>
    <xf numFmtId="9" fontId="8" fillId="0" borderId="0" applyFont="0" applyFill="0" applyBorder="0" applyAlignment="0" applyProtection="0">
      <alignment vertical="center"/>
    </xf>
    <xf numFmtId="14" fontId="80" fillId="0" borderId="0">
      <alignment horizontal="center" vertical="center" wrapText="1"/>
      <protection locked="0"/>
    </xf>
    <xf numFmtId="3" fontId="8" fillId="0" borderId="0" applyFont="0" applyFill="0" applyBorder="0" applyAlignment="0" applyProtection="0">
      <alignment vertical="center"/>
    </xf>
    <xf numFmtId="10" fontId="8" fillId="0" borderId="0" applyFont="0" applyFill="0" applyBorder="0" applyAlignment="0" applyProtection="0">
      <alignment vertical="center"/>
    </xf>
    <xf numFmtId="0" fontId="8" fillId="0" borderId="0">
      <alignment vertical="center"/>
    </xf>
    <xf numFmtId="0" fontId="100" fillId="59" borderId="29">
      <alignment vertical="center"/>
      <protection locked="0"/>
    </xf>
    <xf numFmtId="9" fontId="8" fillId="0" borderId="0" applyFont="0" applyFill="0" applyBorder="0" applyAlignment="0" applyProtection="0">
      <alignment vertical="center"/>
    </xf>
    <xf numFmtId="190" fontId="8" fillId="0" borderId="0" applyFont="0" applyFill="0" applyProtection="0">
      <alignment vertical="center"/>
    </xf>
    <xf numFmtId="9" fontId="8" fillId="0" borderId="0" applyFont="0" applyFill="0" applyBorder="0" applyAlignment="0" applyProtection="0">
      <alignment vertical="center"/>
    </xf>
    <xf numFmtId="0" fontId="8" fillId="0" borderId="0" applyNumberFormat="0" applyFont="0" applyFill="0" applyBorder="0" applyAlignment="0" applyProtection="0">
      <alignment horizontal="left" vertical="center"/>
    </xf>
    <xf numFmtId="15" fontId="8" fillId="0" borderId="0" applyFont="0" applyFill="0" applyBorder="0" applyAlignment="0" applyProtection="0">
      <alignment vertical="center"/>
    </xf>
    <xf numFmtId="0" fontId="88" fillId="0" borderId="24">
      <alignment horizontal="center" vertical="center"/>
    </xf>
    <xf numFmtId="0" fontId="82" fillId="0" borderId="10" applyNumberFormat="0" applyFill="0" applyProtection="0">
      <alignment horizontal="right" vertical="center"/>
    </xf>
    <xf numFmtId="15" fontId="8" fillId="0" borderId="0" applyFont="0" applyFill="0" applyBorder="0" applyAlignment="0" applyProtection="0">
      <alignment vertical="center"/>
    </xf>
    <xf numFmtId="0" fontId="82" fillId="0" borderId="10" applyNumberFormat="0" applyFill="0" applyProtection="0">
      <alignment horizontal="right" vertical="center"/>
    </xf>
    <xf numFmtId="4" fontId="8" fillId="0" borderId="0" applyFont="0" applyFill="0" applyBorder="0" applyAlignment="0" applyProtection="0">
      <alignment vertical="center"/>
    </xf>
    <xf numFmtId="0" fontId="8" fillId="0" borderId="0">
      <alignment vertical="center"/>
    </xf>
    <xf numFmtId="4" fontId="8" fillId="0" borderId="0" applyFont="0" applyFill="0" applyBorder="0" applyAlignment="0" applyProtection="0">
      <alignment vertical="center"/>
    </xf>
    <xf numFmtId="0" fontId="82" fillId="0" borderId="10" applyNumberFormat="0" applyFill="0" applyProtection="0">
      <alignment horizontal="right" vertical="center"/>
    </xf>
    <xf numFmtId="0" fontId="88" fillId="0" borderId="24">
      <alignment horizontal="center" vertical="center"/>
    </xf>
    <xf numFmtId="0" fontId="88" fillId="0" borderId="24">
      <alignment horizontal="center" vertical="center"/>
    </xf>
    <xf numFmtId="0" fontId="88" fillId="0" borderId="24">
      <alignment horizontal="center" vertical="center"/>
    </xf>
    <xf numFmtId="0" fontId="88" fillId="0" borderId="24">
      <alignment horizontal="center" vertical="center"/>
    </xf>
    <xf numFmtId="3" fontId="8" fillId="0" borderId="0" applyFont="0" applyFill="0" applyBorder="0" applyAlignment="0" applyProtection="0">
      <alignment vertical="center"/>
    </xf>
    <xf numFmtId="0" fontId="8" fillId="61" borderId="0" applyNumberFormat="0" applyFont="0" applyBorder="0" applyAlignment="0" applyProtection="0">
      <alignment vertical="center"/>
    </xf>
    <xf numFmtId="0" fontId="100" fillId="59" borderId="29">
      <alignment vertical="center"/>
      <protection locked="0"/>
    </xf>
    <xf numFmtId="0" fontId="113" fillId="0" borderId="0">
      <alignment vertical="center"/>
    </xf>
    <xf numFmtId="0" fontId="100" fillId="59" borderId="29">
      <alignment vertical="center"/>
      <protection locked="0"/>
    </xf>
    <xf numFmtId="0" fontId="100" fillId="59" borderId="29">
      <alignment vertical="center"/>
      <protection locked="0"/>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8"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08" fillId="0" borderId="35"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2" fillId="0" borderId="25"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2" fillId="0" borderId="10" applyNumberFormat="0" applyFill="0" applyProtection="0">
      <alignment horizontal="right" vertical="center"/>
    </xf>
    <xf numFmtId="9" fontId="8" fillId="0" borderId="0" applyFont="0" applyFill="0" applyBorder="0" applyAlignment="0" applyProtection="0">
      <alignment vertical="center"/>
    </xf>
    <xf numFmtId="0" fontId="105" fillId="0" borderId="32"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4" fillId="0" borderId="36"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91" fontId="8" fillId="0" borderId="0" applyFont="0" applyFill="0" applyBorder="0" applyAlignment="0" applyProtection="0">
      <alignment vertical="center"/>
    </xf>
    <xf numFmtId="0" fontId="82" fillId="0" borderId="10" applyNumberFormat="0" applyFill="0" applyProtection="0">
      <alignment horizontal="right" vertical="center"/>
    </xf>
    <xf numFmtId="0" fontId="82" fillId="0" borderId="10" applyNumberFormat="0" applyFill="0" applyProtection="0">
      <alignment horizontal="righ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92" fillId="0" borderId="25" applyNumberFormat="0" applyFill="0" applyAlignment="0" applyProtection="0">
      <alignment vertical="center"/>
    </xf>
    <xf numFmtId="0" fontId="86" fillId="0" borderId="23" applyNumberFormat="0" applyFill="0" applyAlignment="0" applyProtection="0">
      <alignment vertical="center"/>
    </xf>
    <xf numFmtId="0" fontId="92" fillId="0" borderId="25" applyNumberFormat="0" applyFill="0" applyAlignment="0" applyProtection="0">
      <alignment vertical="center"/>
    </xf>
    <xf numFmtId="0" fontId="92" fillId="0" borderId="25" applyNumberFormat="0" applyFill="0" applyAlignment="0" applyProtection="0">
      <alignment vertical="center"/>
    </xf>
    <xf numFmtId="0" fontId="92" fillId="0" borderId="25" applyNumberFormat="0" applyFill="0" applyAlignment="0" applyProtection="0">
      <alignment vertical="center"/>
    </xf>
    <xf numFmtId="0" fontId="92" fillId="0" borderId="25" applyNumberFormat="0" applyFill="0" applyAlignment="0" applyProtection="0">
      <alignment vertical="center"/>
    </xf>
    <xf numFmtId="0" fontId="96" fillId="0" borderId="27" applyNumberFormat="0" applyFill="0" applyAlignment="0" applyProtection="0">
      <alignment vertical="center"/>
    </xf>
    <xf numFmtId="0" fontId="81" fillId="38" borderId="0" applyNumberFormat="0" applyBorder="0" applyAlignment="0" applyProtection="0">
      <alignment vertical="center"/>
    </xf>
    <xf numFmtId="0" fontId="92" fillId="0" borderId="25" applyNumberFormat="0" applyFill="0" applyAlignment="0" applyProtection="0">
      <alignment vertical="center"/>
    </xf>
    <xf numFmtId="0" fontId="92" fillId="0" borderId="25" applyNumberFormat="0" applyFill="0" applyAlignment="0" applyProtection="0">
      <alignment vertical="center"/>
    </xf>
    <xf numFmtId="0" fontId="92" fillId="0" borderId="25" applyNumberFormat="0" applyFill="0" applyAlignment="0" applyProtection="0">
      <alignment vertical="center"/>
    </xf>
    <xf numFmtId="0" fontId="92" fillId="0" borderId="25" applyNumberFormat="0" applyFill="0" applyAlignment="0" applyProtection="0">
      <alignment vertical="center"/>
    </xf>
    <xf numFmtId="0" fontId="92" fillId="0" borderId="25" applyNumberFormat="0" applyFill="0" applyAlignment="0" applyProtection="0">
      <alignment vertical="center"/>
    </xf>
    <xf numFmtId="0" fontId="92" fillId="0" borderId="25" applyNumberFormat="0" applyFill="0" applyAlignment="0" applyProtection="0">
      <alignment vertical="center"/>
    </xf>
    <xf numFmtId="0" fontId="92" fillId="0" borderId="25" applyNumberFormat="0" applyFill="0" applyAlignment="0" applyProtection="0">
      <alignment vertical="center"/>
    </xf>
    <xf numFmtId="0" fontId="114" fillId="0" borderId="36" applyNumberFormat="0" applyFill="0" applyAlignment="0" applyProtection="0">
      <alignment vertical="center"/>
    </xf>
    <xf numFmtId="0" fontId="81" fillId="38" borderId="0" applyNumberFormat="0" applyBorder="0" applyAlignment="0" applyProtection="0">
      <alignment vertical="center"/>
    </xf>
    <xf numFmtId="0" fontId="96" fillId="0" borderId="27" applyNumberFormat="0" applyFill="0" applyAlignment="0" applyProtection="0">
      <alignment vertical="center"/>
    </xf>
    <xf numFmtId="0" fontId="81" fillId="38" borderId="0" applyNumberFormat="0" applyBorder="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1" fontId="82" fillId="0" borderId="21" applyFill="0" applyProtection="0">
      <alignment horizontal="center" vertical="center"/>
    </xf>
    <xf numFmtId="0" fontId="114"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14" fillId="0" borderId="0" applyNumberFormat="0" applyFill="0" applyBorder="0" applyAlignment="0" applyProtection="0">
      <alignment vertical="center"/>
    </xf>
    <xf numFmtId="192" fontId="0" fillId="0" borderId="0" applyFont="0" applyFill="0" applyBorder="0" applyAlignment="0" applyProtection="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0" fillId="0" borderId="0">
      <alignment vertical="center"/>
    </xf>
    <xf numFmtId="0" fontId="98" fillId="0" borderId="0" applyNumberFormat="0" applyFill="0" applyBorder="0" applyAlignment="0" applyProtection="0">
      <alignment vertical="center"/>
    </xf>
    <xf numFmtId="0" fontId="0" fillId="0" borderId="0">
      <alignment vertical="center"/>
    </xf>
    <xf numFmtId="0" fontId="101" fillId="51" borderId="31" applyNumberFormat="0" applyAlignment="0" applyProtection="0">
      <alignment vertical="center"/>
    </xf>
    <xf numFmtId="0" fontId="98" fillId="0" borderId="0" applyNumberFormat="0" applyFill="0" applyBorder="0" applyAlignment="0" applyProtection="0">
      <alignment vertical="center"/>
    </xf>
    <xf numFmtId="0" fontId="116" fillId="0" borderId="10" applyNumberFormat="0" applyFill="0" applyProtection="0">
      <alignment horizontal="center" vertical="center"/>
    </xf>
    <xf numFmtId="0" fontId="116" fillId="0" borderId="10" applyNumberFormat="0" applyFill="0" applyProtection="0">
      <alignment horizontal="center" vertical="center"/>
    </xf>
    <xf numFmtId="0" fontId="116" fillId="0" borderId="10" applyNumberFormat="0" applyFill="0" applyProtection="0">
      <alignment horizontal="center" vertical="center"/>
    </xf>
    <xf numFmtId="0" fontId="116" fillId="0" borderId="10" applyNumberFormat="0" applyFill="0" applyProtection="0">
      <alignment horizontal="center" vertical="center"/>
    </xf>
    <xf numFmtId="0" fontId="116" fillId="0" borderId="10" applyNumberFormat="0" applyFill="0" applyProtection="0">
      <alignment horizontal="center" vertical="center"/>
    </xf>
    <xf numFmtId="0" fontId="87" fillId="46" borderId="0" applyNumberFormat="0" applyBorder="0" applyAlignment="0" applyProtection="0">
      <alignment vertical="center"/>
    </xf>
    <xf numFmtId="0" fontId="116" fillId="0" borderId="10" applyNumberFormat="0" applyFill="0" applyProtection="0">
      <alignment horizontal="center" vertical="center"/>
    </xf>
    <xf numFmtId="0" fontId="116" fillId="0" borderId="10" applyNumberFormat="0" applyFill="0" applyProtection="0">
      <alignment horizontal="center" vertical="center"/>
    </xf>
    <xf numFmtId="0" fontId="116" fillId="0" borderId="10" applyNumberFormat="0" applyFill="0" applyProtection="0">
      <alignment horizontal="center"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77" fillId="0" borderId="21" applyNumberFormat="0" applyFill="0" applyProtection="0">
      <alignment horizontal="center" vertical="center"/>
    </xf>
    <xf numFmtId="0" fontId="77" fillId="0" borderId="21" applyNumberFormat="0" applyFill="0" applyProtection="0">
      <alignment horizontal="center" vertical="center"/>
    </xf>
    <xf numFmtId="0" fontId="77" fillId="0" borderId="21" applyNumberFormat="0" applyFill="0" applyProtection="0">
      <alignment horizontal="center" vertical="center"/>
    </xf>
    <xf numFmtId="0" fontId="77" fillId="0" borderId="21" applyNumberFormat="0" applyFill="0" applyProtection="0">
      <alignment horizontal="center" vertical="center"/>
    </xf>
    <xf numFmtId="0" fontId="77" fillId="0" borderId="21" applyNumberFormat="0" applyFill="0" applyProtection="0">
      <alignment horizontal="center" vertical="center"/>
    </xf>
    <xf numFmtId="0" fontId="77" fillId="0" borderId="21" applyNumberFormat="0" applyFill="0" applyProtection="0">
      <alignment horizontal="center" vertical="center"/>
    </xf>
    <xf numFmtId="0" fontId="77" fillId="0" borderId="21" applyNumberFormat="0" applyFill="0" applyProtection="0">
      <alignment horizontal="center" vertical="center"/>
    </xf>
    <xf numFmtId="0" fontId="87" fillId="46" borderId="0" applyNumberFormat="0" applyBorder="0" applyAlignment="0" applyProtection="0">
      <alignment vertical="center"/>
    </xf>
    <xf numFmtId="0" fontId="118" fillId="0" borderId="0" applyNumberFormat="0" applyFill="0" applyBorder="0" applyAlignment="0" applyProtection="0">
      <alignment vertical="center"/>
    </xf>
    <xf numFmtId="0" fontId="87" fillId="46" borderId="0" applyNumberFormat="0" applyBorder="0" applyAlignment="0" applyProtection="0">
      <alignment vertical="center"/>
    </xf>
    <xf numFmtId="0" fontId="118" fillId="0" borderId="0" applyNumberFormat="0" applyFill="0" applyBorder="0" applyAlignment="0" applyProtection="0">
      <alignment vertical="center"/>
    </xf>
    <xf numFmtId="0" fontId="87" fillId="46" borderId="0" applyNumberFormat="0" applyBorder="0" applyAlignment="0" applyProtection="0">
      <alignment vertical="center"/>
    </xf>
    <xf numFmtId="0" fontId="87" fillId="46" borderId="0" applyNumberFormat="0" applyBorder="0" applyAlignment="0" applyProtection="0">
      <alignment vertical="center"/>
    </xf>
    <xf numFmtId="0" fontId="118" fillId="0" borderId="0" applyNumberFormat="0" applyFill="0" applyBorder="0" applyAlignment="0" applyProtection="0">
      <alignment vertical="center"/>
    </xf>
    <xf numFmtId="0" fontId="87" fillId="46" borderId="0" applyNumberFormat="0" applyBorder="0" applyAlignment="0" applyProtection="0">
      <alignment vertical="center"/>
    </xf>
    <xf numFmtId="0" fontId="87" fillId="46" borderId="0" applyNumberFormat="0" applyBorder="0" applyAlignment="0" applyProtection="0">
      <alignment vertical="center"/>
    </xf>
    <xf numFmtId="0" fontId="118" fillId="0" borderId="0" applyNumberFormat="0" applyFill="0" applyBorder="0" applyAlignment="0" applyProtection="0">
      <alignment vertical="center"/>
    </xf>
    <xf numFmtId="0" fontId="87" fillId="46" borderId="0" applyNumberFormat="0" applyBorder="0" applyAlignment="0" applyProtection="0">
      <alignment vertical="center"/>
    </xf>
    <xf numFmtId="0" fontId="87" fillId="46" borderId="0" applyNumberFormat="0" applyBorder="0" applyAlignment="0" applyProtection="0">
      <alignment vertical="center"/>
    </xf>
    <xf numFmtId="0" fontId="87" fillId="46" borderId="0" applyNumberFormat="0" applyBorder="0" applyAlignment="0" applyProtection="0">
      <alignment vertical="center"/>
    </xf>
    <xf numFmtId="0" fontId="87" fillId="46" borderId="0" applyNumberFormat="0" applyBorder="0" applyAlignment="0" applyProtection="0">
      <alignment vertical="center"/>
    </xf>
    <xf numFmtId="0" fontId="87" fillId="46" borderId="0" applyNumberFormat="0" applyBorder="0" applyAlignment="0" applyProtection="0">
      <alignment vertical="center"/>
    </xf>
    <xf numFmtId="0" fontId="118" fillId="0" borderId="0" applyNumberFormat="0" applyFill="0" applyBorder="0" applyAlignment="0" applyProtection="0">
      <alignment vertical="center"/>
    </xf>
    <xf numFmtId="0" fontId="87" fillId="46" borderId="0" applyNumberFormat="0" applyBorder="0" applyAlignment="0" applyProtection="0">
      <alignment vertical="center"/>
    </xf>
    <xf numFmtId="0" fontId="87" fillId="46" borderId="0" applyNumberFormat="0" applyBorder="0" applyAlignment="0" applyProtection="0">
      <alignment vertical="center"/>
    </xf>
    <xf numFmtId="0" fontId="87" fillId="46" borderId="0" applyNumberFormat="0" applyBorder="0" applyAlignment="0" applyProtection="0">
      <alignment vertical="center"/>
    </xf>
    <xf numFmtId="0" fontId="87" fillId="46" borderId="0" applyNumberFormat="0" applyBorder="0" applyAlignment="0" applyProtection="0">
      <alignment vertical="center"/>
    </xf>
    <xf numFmtId="0" fontId="87" fillId="46" borderId="0" applyNumberFormat="0" applyBorder="0" applyAlignment="0" applyProtection="0">
      <alignment vertical="center"/>
    </xf>
    <xf numFmtId="0" fontId="87" fillId="46" borderId="0" applyNumberFormat="0" applyBorder="0" applyAlignment="0" applyProtection="0">
      <alignment vertical="center"/>
    </xf>
    <xf numFmtId="0" fontId="87" fillId="46" borderId="0" applyNumberFormat="0" applyBorder="0" applyAlignment="0" applyProtection="0">
      <alignment vertical="center"/>
    </xf>
    <xf numFmtId="0" fontId="119" fillId="52" borderId="0" applyNumberFormat="0" applyBorder="0" applyAlignment="0" applyProtection="0">
      <alignment vertical="center"/>
    </xf>
    <xf numFmtId="0" fontId="87" fillId="46" borderId="0" applyNumberFormat="0" applyBorder="0" applyAlignment="0" applyProtection="0">
      <alignment vertical="center"/>
    </xf>
    <xf numFmtId="0" fontId="119" fillId="52" borderId="0" applyNumberFormat="0" applyBorder="0" applyAlignment="0" applyProtection="0">
      <alignment vertical="center"/>
    </xf>
    <xf numFmtId="0" fontId="119" fillId="52" borderId="0" applyNumberFormat="0" applyBorder="0" applyAlignment="0" applyProtection="0">
      <alignment vertical="center"/>
    </xf>
    <xf numFmtId="0" fontId="119" fillId="52" borderId="0" applyNumberFormat="0" applyBorder="0" applyAlignment="0" applyProtection="0">
      <alignment vertical="center"/>
    </xf>
    <xf numFmtId="0" fontId="87" fillId="52" borderId="0" applyNumberFormat="0" applyBorder="0" applyAlignment="0" applyProtection="0">
      <alignment vertical="center"/>
    </xf>
    <xf numFmtId="0" fontId="87" fillId="52" borderId="0" applyNumberFormat="0" applyBorder="0" applyAlignment="0" applyProtection="0">
      <alignment vertical="center"/>
    </xf>
    <xf numFmtId="0" fontId="87" fillId="52" borderId="0" applyNumberFormat="0" applyBorder="0" applyAlignment="0" applyProtection="0">
      <alignment vertical="center"/>
    </xf>
    <xf numFmtId="0" fontId="87" fillId="52" borderId="0" applyNumberFormat="0" applyBorder="0" applyAlignment="0" applyProtection="0">
      <alignment vertical="center"/>
    </xf>
    <xf numFmtId="0" fontId="87" fillId="52" borderId="0" applyNumberFormat="0" applyBorder="0" applyAlignment="0" applyProtection="0">
      <alignment vertical="center"/>
    </xf>
    <xf numFmtId="0" fontId="87" fillId="52" borderId="0" applyNumberFormat="0" applyBorder="0" applyAlignment="0" applyProtection="0">
      <alignment vertical="center"/>
    </xf>
    <xf numFmtId="0" fontId="87" fillId="52" borderId="0" applyNumberFormat="0" applyBorder="0" applyAlignment="0" applyProtection="0">
      <alignment vertical="center"/>
    </xf>
    <xf numFmtId="0" fontId="87" fillId="52" borderId="0" applyNumberFormat="0" applyBorder="0" applyAlignment="0" applyProtection="0">
      <alignment vertical="center"/>
    </xf>
    <xf numFmtId="0" fontId="87" fillId="52" borderId="0" applyNumberFormat="0" applyBorder="0" applyAlignment="0" applyProtection="0">
      <alignment vertical="center"/>
    </xf>
    <xf numFmtId="0" fontId="87" fillId="52" borderId="0" applyNumberFormat="0" applyBorder="0" applyAlignment="0" applyProtection="0">
      <alignment vertical="center"/>
    </xf>
    <xf numFmtId="0" fontId="87" fillId="52" borderId="0" applyNumberFormat="0" applyBorder="0" applyAlignment="0" applyProtection="0">
      <alignment vertical="center"/>
    </xf>
    <xf numFmtId="0" fontId="87" fillId="52" borderId="0" applyNumberFormat="0" applyBorder="0" applyAlignment="0" applyProtection="0">
      <alignment vertical="center"/>
    </xf>
    <xf numFmtId="0" fontId="87" fillId="52" borderId="0" applyNumberFormat="0" applyBorder="0" applyAlignment="0" applyProtection="0">
      <alignment vertical="center"/>
    </xf>
    <xf numFmtId="0" fontId="87" fillId="52" borderId="0" applyNumberFormat="0" applyBorder="0" applyAlignment="0" applyProtection="0">
      <alignment vertical="center"/>
    </xf>
    <xf numFmtId="0" fontId="119" fillId="46" borderId="0" applyNumberFormat="0" applyBorder="0" applyAlignment="0" applyProtection="0">
      <alignment vertical="center"/>
    </xf>
    <xf numFmtId="0" fontId="119" fillId="46" borderId="0" applyNumberFormat="0" applyBorder="0" applyAlignment="0" applyProtection="0">
      <alignment vertical="center"/>
    </xf>
    <xf numFmtId="0" fontId="119" fillId="46" borderId="0" applyNumberFormat="0" applyBorder="0" applyAlignment="0" applyProtection="0">
      <alignment vertical="center"/>
    </xf>
    <xf numFmtId="0" fontId="119" fillId="46" borderId="0" applyNumberFormat="0" applyBorder="0" applyAlignment="0" applyProtection="0">
      <alignment vertical="center"/>
    </xf>
    <xf numFmtId="0" fontId="119" fillId="46" borderId="0" applyNumberFormat="0" applyBorder="0" applyAlignment="0" applyProtection="0">
      <alignment vertical="center"/>
    </xf>
    <xf numFmtId="0" fontId="0" fillId="0" borderId="0">
      <alignment vertical="center"/>
    </xf>
    <xf numFmtId="0" fontId="119" fillId="46" borderId="0" applyNumberFormat="0" applyBorder="0" applyAlignment="0" applyProtection="0">
      <alignment vertical="center"/>
    </xf>
    <xf numFmtId="0" fontId="119" fillId="46" borderId="0" applyNumberFormat="0" applyBorder="0" applyAlignment="0" applyProtection="0">
      <alignment vertical="center"/>
    </xf>
    <xf numFmtId="0" fontId="94" fillId="53" borderId="0" applyNumberFormat="0" applyBorder="0" applyAlignment="0" applyProtection="0">
      <alignment vertical="center"/>
    </xf>
    <xf numFmtId="0" fontId="119" fillId="46" borderId="0" applyNumberFormat="0" applyBorder="0" applyAlignment="0" applyProtection="0">
      <alignment vertical="center"/>
    </xf>
    <xf numFmtId="0" fontId="84" fillId="46" borderId="0" applyNumberFormat="0" applyBorder="0" applyAlignment="0" applyProtection="0">
      <alignment vertical="center"/>
    </xf>
    <xf numFmtId="0" fontId="87" fillId="52" borderId="0" applyNumberFormat="0" applyBorder="0" applyAlignment="0" applyProtection="0">
      <alignment vertical="center"/>
    </xf>
    <xf numFmtId="0" fontId="87" fillId="52" borderId="0" applyNumberFormat="0" applyBorder="0" applyAlignment="0" applyProtection="0">
      <alignment vertical="center"/>
    </xf>
    <xf numFmtId="0" fontId="99" fillId="0" borderId="0">
      <alignment vertical="center"/>
    </xf>
    <xf numFmtId="0" fontId="87" fillId="52" borderId="0" applyNumberFormat="0" applyBorder="0" applyAlignment="0" applyProtection="0">
      <alignment vertical="center"/>
    </xf>
    <xf numFmtId="0" fontId="87" fillId="5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0" borderId="22"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0" fillId="0" borderId="37" applyNumberFormat="0" applyFill="0" applyAlignment="0" applyProtection="0">
      <alignment vertical="center"/>
    </xf>
    <xf numFmtId="0" fontId="8" fillId="0" borderId="0">
      <alignment vertical="center"/>
    </xf>
    <xf numFmtId="0" fontId="81" fillId="38" borderId="0" applyNumberFormat="0" applyBorder="0" applyAlignment="0" applyProtection="0">
      <alignment vertical="center"/>
    </xf>
    <xf numFmtId="0" fontId="8" fillId="0" borderId="0">
      <alignment vertical="center"/>
    </xf>
    <xf numFmtId="0" fontId="81" fillId="38" borderId="0" applyNumberFormat="0" applyBorder="0" applyAlignment="0" applyProtection="0">
      <alignment vertical="center"/>
    </xf>
    <xf numFmtId="0" fontId="8" fillId="0" borderId="0">
      <alignment vertical="center"/>
    </xf>
    <xf numFmtId="0" fontId="81" fillId="38" borderId="0" applyNumberFormat="0" applyBorder="0" applyAlignment="0" applyProtection="0">
      <alignment vertical="center"/>
    </xf>
    <xf numFmtId="0" fontId="8" fillId="0" borderId="0">
      <alignment vertical="center"/>
    </xf>
    <xf numFmtId="0" fontId="8" fillId="0" borderId="0">
      <alignment vertical="center"/>
    </xf>
    <xf numFmtId="0" fontId="81" fillId="38"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121" fillId="43" borderId="38" applyNumberFormat="0" applyAlignment="0" applyProtection="0">
      <alignment vertical="center"/>
    </xf>
    <xf numFmtId="0" fontId="0" fillId="0" borderId="0">
      <alignment vertical="center"/>
    </xf>
    <xf numFmtId="0" fontId="8" fillId="0" borderId="0">
      <alignment vertical="center"/>
    </xf>
    <xf numFmtId="0" fontId="0" fillId="0" borderId="0">
      <alignment vertical="center"/>
    </xf>
    <xf numFmtId="0" fontId="0" fillId="41" borderId="28" applyNumberFormat="0" applyFont="0" applyAlignment="0" applyProtection="0">
      <alignment vertical="center"/>
    </xf>
    <xf numFmtId="0" fontId="8" fillId="0" borderId="0">
      <alignment vertical="center"/>
    </xf>
    <xf numFmtId="0" fontId="0" fillId="41" borderId="28"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41" borderId="28" applyNumberFormat="0" applyFont="0" applyAlignment="0" applyProtection="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0" fillId="0" borderId="0">
      <alignment vertical="center"/>
    </xf>
    <xf numFmtId="0" fontId="0" fillId="41" borderId="28"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8" fillId="64" borderId="0" applyNumberFormat="0" applyBorder="0" applyAlignment="0" applyProtection="0">
      <alignment vertical="center"/>
    </xf>
    <xf numFmtId="0" fontId="8" fillId="0" borderId="0">
      <alignment vertical="center"/>
    </xf>
    <xf numFmtId="0" fontId="78" fillId="6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10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8" fillId="5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5" fillId="40" borderId="2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1" fillId="43" borderId="38" applyNumberFormat="0" applyAlignment="0" applyProtection="0">
      <alignment vertical="center"/>
    </xf>
    <xf numFmtId="0" fontId="8" fillId="0" borderId="0">
      <alignment vertical="center"/>
    </xf>
    <xf numFmtId="0" fontId="8" fillId="0" borderId="0">
      <alignment vertical="center"/>
    </xf>
    <xf numFmtId="0" fontId="121" fillId="43" borderId="38" applyNumberFormat="0" applyAlignment="0" applyProtection="0">
      <alignment vertical="center"/>
    </xf>
    <xf numFmtId="0" fontId="95" fillId="40" borderId="2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101" fillId="51" borderId="31" applyNumberFormat="0" applyAlignment="0" applyProtection="0">
      <alignment vertical="center"/>
    </xf>
    <xf numFmtId="0" fontId="8" fillId="0" borderId="0">
      <alignment vertical="center"/>
    </xf>
    <xf numFmtId="0" fontId="101" fillId="51" borderId="31" applyNumberFormat="0" applyAlignment="0" applyProtection="0">
      <alignment vertical="center"/>
    </xf>
    <xf numFmtId="0" fontId="8" fillId="0" borderId="0">
      <alignment vertical="center"/>
    </xf>
    <xf numFmtId="0" fontId="101" fillId="51" borderId="31" applyNumberFormat="0" applyAlignment="0" applyProtection="0">
      <alignment vertical="center"/>
    </xf>
    <xf numFmtId="0" fontId="8" fillId="0" borderId="0">
      <alignment vertical="center"/>
    </xf>
    <xf numFmtId="0" fontId="101" fillId="51" borderId="31" applyNumberFormat="0" applyAlignment="0" applyProtection="0">
      <alignment vertical="center"/>
    </xf>
    <xf numFmtId="0" fontId="8" fillId="0" borderId="0">
      <alignment vertical="center"/>
    </xf>
    <xf numFmtId="0" fontId="101" fillId="51" borderId="31" applyNumberFormat="0" applyAlignment="0" applyProtection="0">
      <alignment vertical="center"/>
    </xf>
    <xf numFmtId="0" fontId="8" fillId="0" borderId="0">
      <alignment vertical="center"/>
    </xf>
    <xf numFmtId="0" fontId="8" fillId="0" borderId="0">
      <alignment vertical="center"/>
    </xf>
    <xf numFmtId="0" fontId="89" fillId="38" borderId="0" applyNumberFormat="0" applyBorder="0" applyAlignment="0" applyProtection="0">
      <alignment vertical="center"/>
    </xf>
    <xf numFmtId="0" fontId="101" fillId="51" borderId="3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95" fillId="40" borderId="26" applyNumberFormat="0" applyAlignment="0" applyProtection="0">
      <alignment vertical="center"/>
    </xf>
    <xf numFmtId="0" fontId="8" fillId="0" borderId="0">
      <alignment vertical="center"/>
    </xf>
    <xf numFmtId="0" fontId="95" fillId="40" borderId="26" applyNumberFormat="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2" fillId="0" borderId="0">
      <alignment vertical="center"/>
    </xf>
    <xf numFmtId="0" fontId="8" fillId="0" borderId="0">
      <alignment vertical="center"/>
    </xf>
    <xf numFmtId="0" fontId="8" fillId="0" borderId="0">
      <alignment vertical="center"/>
    </xf>
    <xf numFmtId="0" fontId="8" fillId="0" borderId="0">
      <alignment vertical="center"/>
    </xf>
    <xf numFmtId="0" fontId="95" fillId="40" borderId="26"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120" fillId="0" borderId="37" applyNumberFormat="0" applyFill="0" applyAlignment="0" applyProtection="0">
      <alignment vertical="center"/>
    </xf>
    <xf numFmtId="0" fontId="0" fillId="0" borderId="0">
      <alignment vertical="center"/>
    </xf>
    <xf numFmtId="0" fontId="0" fillId="0" borderId="0">
      <alignment vertical="center"/>
    </xf>
    <xf numFmtId="0" fontId="120" fillId="0" borderId="3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0" fillId="0" borderId="37" applyNumberFormat="0" applyFill="0" applyAlignment="0" applyProtection="0">
      <alignment vertical="center"/>
    </xf>
    <xf numFmtId="0" fontId="0" fillId="0" borderId="0">
      <alignment vertical="center"/>
    </xf>
    <xf numFmtId="0" fontId="0" fillId="0" borderId="0">
      <alignment vertical="center"/>
    </xf>
    <xf numFmtId="0" fontId="120" fillId="0" borderId="37" applyNumberFormat="0" applyFill="0" applyAlignment="0" applyProtection="0">
      <alignment vertical="center"/>
    </xf>
    <xf numFmtId="0" fontId="0" fillId="0" borderId="0">
      <alignment vertical="center"/>
    </xf>
    <xf numFmtId="0" fontId="0" fillId="0" borderId="0">
      <alignment vertical="center"/>
    </xf>
    <xf numFmtId="0" fontId="120" fillId="0" borderId="37" applyNumberFormat="0" applyFill="0" applyAlignment="0" applyProtection="0">
      <alignment vertical="center"/>
    </xf>
    <xf numFmtId="0" fontId="0" fillId="0" borderId="0">
      <alignment vertical="center"/>
    </xf>
    <xf numFmtId="0" fontId="0" fillId="0" borderId="0">
      <alignment vertical="center"/>
    </xf>
    <xf numFmtId="0" fontId="120" fillId="0" borderId="3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Alignment="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93" fillId="0" borderId="1">
      <alignment horizontal="left" vertical="center"/>
    </xf>
    <xf numFmtId="0" fontId="93" fillId="0" borderId="1">
      <alignment horizontal="left" vertical="center"/>
    </xf>
    <xf numFmtId="0" fontId="0" fillId="41" borderId="28" applyNumberFormat="0" applyFont="0" applyAlignment="0" applyProtection="0">
      <alignment vertical="center"/>
    </xf>
    <xf numFmtId="0" fontId="93" fillId="0" borderId="1">
      <alignment horizontal="left" vertical="center"/>
    </xf>
    <xf numFmtId="0" fontId="93" fillId="0" borderId="1">
      <alignment horizontal="left" vertical="center"/>
    </xf>
    <xf numFmtId="0" fontId="0" fillId="41" borderId="28" applyNumberFormat="0" applyFont="0" applyAlignment="0" applyProtection="0">
      <alignment vertical="center"/>
    </xf>
    <xf numFmtId="0" fontId="93" fillId="0" borderId="1">
      <alignment horizontal="left" vertical="center"/>
    </xf>
    <xf numFmtId="0" fontId="93" fillId="0" borderId="1">
      <alignment horizontal="left" vertical="center"/>
    </xf>
    <xf numFmtId="0" fontId="93"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2" fillId="40" borderId="31" applyNumberFormat="0" applyAlignment="0" applyProtection="0">
      <alignment vertical="center"/>
    </xf>
    <xf numFmtId="0" fontId="8" fillId="0" borderId="0">
      <alignment vertical="center"/>
    </xf>
    <xf numFmtId="1" fontId="82" fillId="0" borderId="21" applyFill="0" applyProtection="0">
      <alignment horizontal="center" vertical="center"/>
    </xf>
    <xf numFmtId="0" fontId="8" fillId="0" borderId="0">
      <alignment vertical="center"/>
    </xf>
    <xf numFmtId="0" fontId="122" fillId="40" borderId="31" applyNumberFormat="0" applyAlignment="0" applyProtection="0">
      <alignment vertical="center"/>
    </xf>
    <xf numFmtId="0" fontId="8" fillId="0" borderId="0">
      <alignment vertical="center"/>
    </xf>
    <xf numFmtId="0" fontId="8" fillId="0" borderId="0">
      <alignment vertical="center"/>
    </xf>
    <xf numFmtId="0" fontId="122" fillId="40" borderId="31" applyNumberFormat="0" applyAlignment="0" applyProtection="0">
      <alignment vertical="center"/>
    </xf>
    <xf numFmtId="0" fontId="6" fillId="0" borderId="0">
      <alignment vertical="center"/>
    </xf>
    <xf numFmtId="0" fontId="6" fillId="0" borderId="0">
      <alignment vertical="center"/>
    </xf>
    <xf numFmtId="0" fontId="122" fillId="40" borderId="31" applyNumberFormat="0" applyAlignment="0" applyProtection="0">
      <alignment vertical="center"/>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1" fillId="44" borderId="0" applyNumberFormat="0" applyBorder="0" applyAlignment="0" applyProtection="0">
      <alignment vertical="center"/>
    </xf>
    <xf numFmtId="0" fontId="81" fillId="44" borderId="0" applyNumberFormat="0" applyBorder="0" applyAlignment="0" applyProtection="0">
      <alignment vertical="center"/>
    </xf>
    <xf numFmtId="0" fontId="81" fillId="44" borderId="0" applyNumberFormat="0" applyBorder="0" applyAlignment="0" applyProtection="0">
      <alignment vertical="center"/>
    </xf>
    <xf numFmtId="0" fontId="81" fillId="44" borderId="0" applyNumberFormat="0" applyBorder="0" applyAlignment="0" applyProtection="0">
      <alignment vertical="center"/>
    </xf>
    <xf numFmtId="0" fontId="81" fillId="44" borderId="0" applyNumberFormat="0" applyBorder="0" applyAlignment="0" applyProtection="0">
      <alignment vertical="center"/>
    </xf>
    <xf numFmtId="0" fontId="81" fillId="44" borderId="0" applyNumberFormat="0" applyBorder="0" applyAlignment="0" applyProtection="0">
      <alignment vertical="center"/>
    </xf>
    <xf numFmtId="0" fontId="81" fillId="44" borderId="0" applyNumberFormat="0" applyBorder="0" applyAlignment="0" applyProtection="0">
      <alignment vertical="center"/>
    </xf>
    <xf numFmtId="0" fontId="81" fillId="44" borderId="0" applyNumberFormat="0" applyBorder="0" applyAlignment="0" applyProtection="0">
      <alignment vertical="center"/>
    </xf>
    <xf numFmtId="0" fontId="81" fillId="44" borderId="0" applyNumberFormat="0" applyBorder="0" applyAlignment="0" applyProtection="0">
      <alignment vertical="center"/>
    </xf>
    <xf numFmtId="0" fontId="118" fillId="0" borderId="0" applyNumberFormat="0" applyFill="0" applyBorder="0" applyAlignment="0" applyProtection="0">
      <alignment vertical="center"/>
    </xf>
    <xf numFmtId="0" fontId="81" fillId="44" borderId="0" applyNumberFormat="0" applyBorder="0" applyAlignment="0" applyProtection="0">
      <alignment vertical="center"/>
    </xf>
    <xf numFmtId="0" fontId="81" fillId="44" borderId="0" applyNumberFormat="0" applyBorder="0" applyAlignment="0" applyProtection="0">
      <alignment vertical="center"/>
    </xf>
    <xf numFmtId="0" fontId="118" fillId="0" borderId="0" applyNumberFormat="0" applyFill="0" applyBorder="0" applyAlignment="0" applyProtection="0">
      <alignment vertical="center"/>
    </xf>
    <xf numFmtId="0" fontId="81" fillId="44" borderId="0" applyNumberFormat="0" applyBorder="0" applyAlignment="0" applyProtection="0">
      <alignment vertical="center"/>
    </xf>
    <xf numFmtId="0" fontId="81" fillId="44" borderId="0" applyNumberFormat="0" applyBorder="0" applyAlignment="0" applyProtection="0">
      <alignment vertical="center"/>
    </xf>
    <xf numFmtId="0" fontId="81" fillId="44" borderId="0" applyNumberFormat="0" applyBorder="0" applyAlignment="0" applyProtection="0">
      <alignment vertical="center"/>
    </xf>
    <xf numFmtId="0" fontId="81" fillId="44" borderId="0" applyNumberFormat="0" applyBorder="0" applyAlignment="0" applyProtection="0">
      <alignment vertical="center"/>
    </xf>
    <xf numFmtId="0" fontId="89" fillId="38" borderId="0" applyNumberFormat="0" applyBorder="0" applyAlignment="0" applyProtection="0">
      <alignment vertical="center"/>
    </xf>
    <xf numFmtId="0" fontId="89" fillId="38" borderId="0" applyNumberFormat="0" applyBorder="0" applyAlignment="0" applyProtection="0">
      <alignment vertical="center"/>
    </xf>
    <xf numFmtId="0" fontId="89" fillId="38" borderId="0" applyNumberFormat="0" applyBorder="0" applyAlignment="0" applyProtection="0">
      <alignment vertical="center"/>
    </xf>
    <xf numFmtId="0" fontId="89" fillId="38" borderId="0" applyNumberFormat="0" applyBorder="0" applyAlignment="0" applyProtection="0">
      <alignment vertical="center"/>
    </xf>
    <xf numFmtId="0" fontId="89" fillId="38" borderId="0" applyNumberFormat="0" applyBorder="0" applyAlignment="0" applyProtection="0">
      <alignment vertical="center"/>
    </xf>
    <xf numFmtId="0" fontId="82" fillId="0" borderId="10" applyNumberFormat="0" applyFill="0" applyProtection="0">
      <alignment horizontal="left" vertical="center"/>
    </xf>
    <xf numFmtId="0" fontId="89" fillId="38" borderId="0" applyNumberFormat="0" applyBorder="0" applyAlignment="0" applyProtection="0">
      <alignment vertical="center"/>
    </xf>
    <xf numFmtId="0" fontId="89" fillId="38" borderId="0" applyNumberFormat="0" applyBorder="0" applyAlignment="0" applyProtection="0">
      <alignment vertical="center"/>
    </xf>
    <xf numFmtId="0" fontId="89" fillId="38" borderId="0" applyNumberFormat="0" applyBorder="0" applyAlignment="0" applyProtection="0">
      <alignment vertical="center"/>
    </xf>
    <xf numFmtId="0" fontId="81" fillId="44" borderId="0" applyNumberFormat="0" applyBorder="0" applyAlignment="0" applyProtection="0">
      <alignment vertical="center"/>
    </xf>
    <xf numFmtId="0" fontId="81" fillId="44" borderId="0" applyNumberFormat="0" applyBorder="0" applyAlignment="0" applyProtection="0">
      <alignment vertical="center"/>
    </xf>
    <xf numFmtId="0" fontId="81" fillId="44" borderId="0" applyNumberFormat="0" applyBorder="0" applyAlignment="0" applyProtection="0">
      <alignment vertical="center"/>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34" applyNumberFormat="0" applyFill="0" applyAlignment="0" applyProtection="0">
      <alignment vertical="center"/>
    </xf>
    <xf numFmtId="0" fontId="127" fillId="0" borderId="0" applyNumberFormat="0" applyFill="0" applyBorder="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34"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127" fillId="0" borderId="0" applyNumberFormat="0" applyFill="0" applyBorder="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127" fillId="0" borderId="0" applyNumberFormat="0" applyFill="0" applyBorder="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4" fontId="0" fillId="0" borderId="0" applyFont="0" applyFill="0" applyBorder="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122" fillId="40" borderId="31" applyNumberFormat="0" applyAlignment="0" applyProtection="0">
      <alignment vertical="center"/>
    </xf>
    <xf numFmtId="0" fontId="122" fillId="40" borderId="31" applyNumberFormat="0" applyAlignment="0" applyProtection="0">
      <alignment vertical="center"/>
    </xf>
    <xf numFmtId="0" fontId="122" fillId="40" borderId="31" applyNumberFormat="0" applyAlignment="0" applyProtection="0">
      <alignment vertical="center"/>
    </xf>
    <xf numFmtId="0" fontId="122" fillId="40" borderId="31" applyNumberFormat="0" applyAlignment="0" applyProtection="0">
      <alignment vertical="center"/>
    </xf>
    <xf numFmtId="0" fontId="122" fillId="40" borderId="31" applyNumberFormat="0" applyAlignment="0" applyProtection="0">
      <alignment vertical="center"/>
    </xf>
    <xf numFmtId="0" fontId="122" fillId="40" borderId="31" applyNumberFormat="0" applyAlignment="0" applyProtection="0">
      <alignment vertical="center"/>
    </xf>
    <xf numFmtId="0" fontId="122" fillId="40" borderId="31" applyNumberFormat="0" applyAlignment="0" applyProtection="0">
      <alignment vertical="center"/>
    </xf>
    <xf numFmtId="0" fontId="122" fillId="40" borderId="31" applyNumberFormat="0" applyAlignment="0" applyProtection="0">
      <alignment vertical="center"/>
    </xf>
    <xf numFmtId="0" fontId="122" fillId="40" borderId="31" applyNumberFormat="0" applyAlignment="0" applyProtection="0">
      <alignment vertical="center"/>
    </xf>
    <xf numFmtId="0" fontId="122" fillId="40" borderId="31" applyNumberFormat="0" applyAlignment="0" applyProtection="0">
      <alignment vertical="center"/>
    </xf>
    <xf numFmtId="0" fontId="122" fillId="40" borderId="31" applyNumberFormat="0" applyAlignment="0" applyProtection="0">
      <alignment vertical="center"/>
    </xf>
    <xf numFmtId="0" fontId="122" fillId="40" borderId="31" applyNumberFormat="0" applyAlignment="0" applyProtection="0">
      <alignment vertical="center"/>
    </xf>
    <xf numFmtId="0" fontId="122" fillId="40" borderId="31" applyNumberFormat="0" applyAlignment="0" applyProtection="0">
      <alignment vertical="center"/>
    </xf>
    <xf numFmtId="0" fontId="122" fillId="40" borderId="31" applyNumberFormat="0" applyAlignment="0" applyProtection="0">
      <alignment vertical="center"/>
    </xf>
    <xf numFmtId="0" fontId="122" fillId="40" borderId="31" applyNumberFormat="0" applyAlignment="0" applyProtection="0">
      <alignment vertical="center"/>
    </xf>
    <xf numFmtId="0" fontId="122" fillId="40" borderId="31" applyNumberFormat="0" applyAlignment="0" applyProtection="0">
      <alignment vertical="center"/>
    </xf>
    <xf numFmtId="0" fontId="122" fillId="40" borderId="31" applyNumberFormat="0" applyAlignment="0" applyProtection="0">
      <alignment vertical="center"/>
    </xf>
    <xf numFmtId="0" fontId="121" fillId="43" borderId="38" applyNumberFormat="0" applyAlignment="0" applyProtection="0">
      <alignment vertical="center"/>
    </xf>
    <xf numFmtId="0" fontId="121" fillId="43" borderId="38" applyNumberFormat="0" applyAlignment="0" applyProtection="0">
      <alignment vertical="center"/>
    </xf>
    <xf numFmtId="0" fontId="121" fillId="43" borderId="38" applyNumberFormat="0" applyAlignment="0" applyProtection="0">
      <alignment vertical="center"/>
    </xf>
    <xf numFmtId="0" fontId="121" fillId="43" borderId="38" applyNumberFormat="0" applyAlignment="0" applyProtection="0">
      <alignment vertical="center"/>
    </xf>
    <xf numFmtId="0" fontId="121" fillId="43" borderId="38" applyNumberFormat="0" applyAlignment="0" applyProtection="0">
      <alignment vertical="center"/>
    </xf>
    <xf numFmtId="0" fontId="121" fillId="43" borderId="38" applyNumberFormat="0" applyAlignment="0" applyProtection="0">
      <alignment vertical="center"/>
    </xf>
    <xf numFmtId="0" fontId="121" fillId="43" borderId="38" applyNumberFormat="0" applyAlignment="0" applyProtection="0">
      <alignment vertical="center"/>
    </xf>
    <xf numFmtId="0" fontId="121" fillId="43" borderId="38" applyNumberFormat="0" applyAlignment="0" applyProtection="0">
      <alignment vertical="center"/>
    </xf>
    <xf numFmtId="0" fontId="121" fillId="43" borderId="38" applyNumberFormat="0" applyAlignment="0" applyProtection="0">
      <alignment vertical="center"/>
    </xf>
    <xf numFmtId="0" fontId="121" fillId="43" borderId="38" applyNumberFormat="0" applyAlignment="0" applyProtection="0">
      <alignment vertical="center"/>
    </xf>
    <xf numFmtId="0" fontId="121" fillId="43" borderId="38" applyNumberFormat="0" applyAlignment="0" applyProtection="0">
      <alignment vertical="center"/>
    </xf>
    <xf numFmtId="0" fontId="121" fillId="43" borderId="38" applyNumberFormat="0" applyAlignment="0" applyProtection="0">
      <alignment vertical="center"/>
    </xf>
    <xf numFmtId="0" fontId="121" fillId="43" borderId="38" applyNumberFormat="0" applyAlignment="0" applyProtection="0">
      <alignment vertical="center"/>
    </xf>
    <xf numFmtId="0" fontId="121" fillId="43" borderId="38" applyNumberFormat="0" applyAlignment="0" applyProtection="0">
      <alignment vertical="center"/>
    </xf>
    <xf numFmtId="0" fontId="121" fillId="43" borderId="38" applyNumberFormat="0" applyAlignment="0" applyProtection="0">
      <alignment vertical="center"/>
    </xf>
    <xf numFmtId="0" fontId="121" fillId="43" borderId="38" applyNumberFormat="0" applyAlignment="0" applyProtection="0">
      <alignment vertical="center"/>
    </xf>
    <xf numFmtId="0" fontId="121" fillId="43" borderId="38" applyNumberFormat="0" applyAlignment="0" applyProtection="0">
      <alignment vertical="center"/>
    </xf>
    <xf numFmtId="0" fontId="121" fillId="43" borderId="38" applyNumberFormat="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77" fillId="0" borderId="21" applyNumberFormat="0" applyFill="0" applyProtection="0">
      <alignment horizontal="left" vertical="center"/>
    </xf>
    <xf numFmtId="0" fontId="77" fillId="0" borderId="21" applyNumberFormat="0" applyFill="0" applyProtection="0">
      <alignment horizontal="left" vertical="center"/>
    </xf>
    <xf numFmtId="0" fontId="77" fillId="0" borderId="21" applyNumberFormat="0" applyFill="0" applyProtection="0">
      <alignment horizontal="left" vertical="center"/>
    </xf>
    <xf numFmtId="0" fontId="77" fillId="0" borderId="21" applyNumberFormat="0" applyFill="0" applyProtection="0">
      <alignment horizontal="left" vertical="center"/>
    </xf>
    <xf numFmtId="0" fontId="77" fillId="0" borderId="21" applyNumberFormat="0" applyFill="0" applyProtection="0">
      <alignment horizontal="left" vertical="center"/>
    </xf>
    <xf numFmtId="0" fontId="77" fillId="0" borderId="21" applyNumberFormat="0" applyFill="0" applyProtection="0">
      <alignment horizontal="left" vertical="center"/>
    </xf>
    <xf numFmtId="0" fontId="77" fillId="0" borderId="21" applyNumberFormat="0" applyFill="0" applyProtection="0">
      <alignment horizontal="left" vertical="center"/>
    </xf>
    <xf numFmtId="0" fontId="77" fillId="0" borderId="21" applyNumberFormat="0" applyFill="0" applyProtection="0">
      <alignment horizontal="lef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0" fillId="0" borderId="37" applyNumberFormat="0" applyFill="0" applyAlignment="0" applyProtection="0">
      <alignment vertical="center"/>
    </xf>
    <xf numFmtId="0" fontId="120" fillId="0" borderId="37" applyNumberFormat="0" applyFill="0" applyAlignment="0" applyProtection="0">
      <alignment vertical="center"/>
    </xf>
    <xf numFmtId="0" fontId="120" fillId="0" borderId="37" applyNumberFormat="0" applyFill="0" applyAlignment="0" applyProtection="0">
      <alignment vertical="center"/>
    </xf>
    <xf numFmtId="0" fontId="120" fillId="0" borderId="37" applyNumberFormat="0" applyFill="0" applyAlignment="0" applyProtection="0">
      <alignment vertical="center"/>
    </xf>
    <xf numFmtId="0" fontId="120" fillId="0" borderId="37" applyNumberFormat="0" applyFill="0" applyAlignment="0" applyProtection="0">
      <alignment vertical="center"/>
    </xf>
    <xf numFmtId="0" fontId="120" fillId="0" borderId="37" applyNumberFormat="0" applyFill="0" applyAlignment="0" applyProtection="0">
      <alignment vertical="center"/>
    </xf>
    <xf numFmtId="0" fontId="120" fillId="0" borderId="37" applyNumberFormat="0" applyFill="0" applyAlignment="0" applyProtection="0">
      <alignment vertical="center"/>
    </xf>
    <xf numFmtId="0" fontId="120" fillId="0" borderId="37" applyNumberFormat="0" applyFill="0" applyAlignment="0" applyProtection="0">
      <alignment vertical="center"/>
    </xf>
    <xf numFmtId="0" fontId="120" fillId="0" borderId="37" applyNumberFormat="0" applyFill="0" applyAlignment="0" applyProtection="0">
      <alignment vertical="center"/>
    </xf>
    <xf numFmtId="0" fontId="120" fillId="0" borderId="37" applyNumberFormat="0" applyFill="0" applyAlignment="0" applyProtection="0">
      <alignment vertical="center"/>
    </xf>
    <xf numFmtId="0" fontId="120" fillId="0" borderId="37" applyNumberFormat="0" applyFill="0" applyAlignment="0" applyProtection="0">
      <alignment vertical="center"/>
    </xf>
    <xf numFmtId="0" fontId="120" fillId="0" borderId="37" applyNumberFormat="0" applyFill="0" applyAlignment="0" applyProtection="0">
      <alignment vertical="center"/>
    </xf>
    <xf numFmtId="0" fontId="120" fillId="0" borderId="37" applyNumberFormat="0" applyFill="0" applyAlignment="0" applyProtection="0">
      <alignment vertical="center"/>
    </xf>
    <xf numFmtId="0" fontId="99" fillId="0" borderId="0">
      <alignment vertical="center"/>
    </xf>
    <xf numFmtId="193" fontId="0" fillId="0" borderId="0" applyFont="0" applyFill="0" applyBorder="0" applyAlignment="0" applyProtection="0">
      <alignment vertical="center"/>
    </xf>
    <xf numFmtId="0" fontId="101" fillId="51" borderId="31" applyNumberFormat="0" applyAlignment="0" applyProtection="0">
      <alignment vertical="center"/>
    </xf>
    <xf numFmtId="0" fontId="8"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4" fillId="65" borderId="0" applyNumberFormat="0" applyBorder="0" applyAlignment="0" applyProtection="0">
      <alignment vertical="center"/>
    </xf>
    <xf numFmtId="0" fontId="104" fillId="65" borderId="0" applyNumberFormat="0" applyBorder="0" applyAlignment="0" applyProtection="0">
      <alignment vertical="center"/>
    </xf>
    <xf numFmtId="0" fontId="104" fillId="60" borderId="0" applyNumberFormat="0" applyBorder="0" applyAlignment="0" applyProtection="0">
      <alignment vertical="center"/>
    </xf>
    <xf numFmtId="0" fontId="104" fillId="66" borderId="0" applyNumberFormat="0" applyBorder="0" applyAlignment="0" applyProtection="0">
      <alignment vertical="center"/>
    </xf>
    <xf numFmtId="0" fontId="104" fillId="66" borderId="0" applyNumberFormat="0" applyBorder="0" applyAlignment="0" applyProtection="0">
      <alignment vertical="center"/>
    </xf>
    <xf numFmtId="0" fontId="78" fillId="54" borderId="0" applyNumberFormat="0" applyBorder="0" applyAlignment="0" applyProtection="0">
      <alignment vertical="center"/>
    </xf>
    <xf numFmtId="0" fontId="78" fillId="54" borderId="0" applyNumberFormat="0" applyBorder="0" applyAlignment="0" applyProtection="0">
      <alignment vertical="center"/>
    </xf>
    <xf numFmtId="0" fontId="78" fillId="54"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36" borderId="0" applyNumberFormat="0" applyBorder="0" applyAlignment="0" applyProtection="0">
      <alignment vertical="center"/>
    </xf>
    <xf numFmtId="0" fontId="78" fillId="57" borderId="0" applyNumberFormat="0" applyBorder="0" applyAlignment="0" applyProtection="0">
      <alignment vertical="center"/>
    </xf>
    <xf numFmtId="0" fontId="78" fillId="57" borderId="0" applyNumberFormat="0" applyBorder="0" applyAlignment="0" applyProtection="0">
      <alignment vertical="center"/>
    </xf>
    <xf numFmtId="0" fontId="78" fillId="57" borderId="0" applyNumberFormat="0" applyBorder="0" applyAlignment="0" applyProtection="0">
      <alignment vertical="center"/>
    </xf>
    <xf numFmtId="0" fontId="78" fillId="57" borderId="0" applyNumberFormat="0" applyBorder="0" applyAlignment="0" applyProtection="0">
      <alignment vertical="center"/>
    </xf>
    <xf numFmtId="0" fontId="78" fillId="68" borderId="0" applyNumberFormat="0" applyBorder="0" applyAlignment="0" applyProtection="0">
      <alignment vertical="center"/>
    </xf>
    <xf numFmtId="0" fontId="78" fillId="68" borderId="0" applyNumberFormat="0" applyBorder="0" applyAlignment="0" applyProtection="0">
      <alignment vertical="center"/>
    </xf>
    <xf numFmtId="0" fontId="78" fillId="68" borderId="0" applyNumberFormat="0" applyBorder="0" applyAlignment="0" applyProtection="0">
      <alignment vertical="center"/>
    </xf>
    <xf numFmtId="0" fontId="78" fillId="68" borderId="0" applyNumberFormat="0" applyBorder="0" applyAlignment="0" applyProtection="0">
      <alignment vertical="center"/>
    </xf>
    <xf numFmtId="0" fontId="78" fillId="55" borderId="0" applyNumberFormat="0" applyBorder="0" applyAlignment="0" applyProtection="0">
      <alignment vertical="center"/>
    </xf>
    <xf numFmtId="0" fontId="78" fillId="55" borderId="0" applyNumberFormat="0" applyBorder="0" applyAlignment="0" applyProtection="0">
      <alignment vertical="center"/>
    </xf>
    <xf numFmtId="0" fontId="78" fillId="39"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176" fontId="82" fillId="0" borderId="21" applyFill="0" applyProtection="0">
      <alignment horizontal="right" vertical="center"/>
    </xf>
    <xf numFmtId="176" fontId="82" fillId="0" borderId="21" applyFill="0" applyProtection="0">
      <alignment horizontal="right" vertical="center"/>
    </xf>
    <xf numFmtId="176" fontId="82" fillId="0" borderId="21" applyFill="0" applyProtection="0">
      <alignment horizontal="right" vertical="center"/>
    </xf>
    <xf numFmtId="176" fontId="82" fillId="0" borderId="21" applyFill="0" applyProtection="0">
      <alignment horizontal="right" vertical="center"/>
    </xf>
    <xf numFmtId="176" fontId="82" fillId="0" borderId="21" applyFill="0" applyProtection="0">
      <alignment horizontal="right" vertical="center"/>
    </xf>
    <xf numFmtId="176" fontId="82" fillId="0" borderId="21" applyFill="0" applyProtection="0">
      <alignment horizontal="right" vertical="center"/>
    </xf>
    <xf numFmtId="176" fontId="82" fillId="0" borderId="21" applyFill="0" applyProtection="0">
      <alignment horizontal="right" vertical="center"/>
    </xf>
    <xf numFmtId="0" fontId="82" fillId="0" borderId="10" applyNumberFormat="0" applyFill="0" applyProtection="0">
      <alignment horizontal="left" vertical="center"/>
    </xf>
    <xf numFmtId="0" fontId="82" fillId="0" borderId="10" applyNumberFormat="0" applyFill="0" applyProtection="0">
      <alignment horizontal="left" vertical="center"/>
    </xf>
    <xf numFmtId="0" fontId="82" fillId="0" borderId="10" applyNumberFormat="0" applyFill="0" applyProtection="0">
      <alignment horizontal="left" vertical="center"/>
    </xf>
    <xf numFmtId="0" fontId="82" fillId="0" borderId="10" applyNumberFormat="0" applyFill="0" applyProtection="0">
      <alignment horizontal="left" vertical="center"/>
    </xf>
    <xf numFmtId="0" fontId="82" fillId="0" borderId="10" applyNumberFormat="0" applyFill="0" applyProtection="0">
      <alignment horizontal="left" vertical="center"/>
    </xf>
    <xf numFmtId="0" fontId="82" fillId="0" borderId="10" applyNumberFormat="0" applyFill="0" applyProtection="0">
      <alignment horizontal="left" vertical="center"/>
    </xf>
    <xf numFmtId="0" fontId="94" fillId="53" borderId="0" applyNumberFormat="0" applyBorder="0" applyAlignment="0" applyProtection="0">
      <alignment vertical="center"/>
    </xf>
    <xf numFmtId="0" fontId="94" fillId="53" borderId="0" applyNumberFormat="0" applyBorder="0" applyAlignment="0" applyProtection="0">
      <alignment vertical="center"/>
    </xf>
    <xf numFmtId="0" fontId="94" fillId="53" borderId="0" applyNumberFormat="0" applyBorder="0" applyAlignment="0" applyProtection="0">
      <alignment vertical="center"/>
    </xf>
    <xf numFmtId="0" fontId="94" fillId="53" borderId="0" applyNumberFormat="0" applyBorder="0" applyAlignment="0" applyProtection="0">
      <alignment vertical="center"/>
    </xf>
    <xf numFmtId="0" fontId="94" fillId="53" borderId="0" applyNumberFormat="0" applyBorder="0" applyAlignment="0" applyProtection="0">
      <alignment vertical="center"/>
    </xf>
    <xf numFmtId="0" fontId="94" fillId="53" borderId="0" applyNumberFormat="0" applyBorder="0" applyAlignment="0" applyProtection="0">
      <alignment vertical="center"/>
    </xf>
    <xf numFmtId="0" fontId="94" fillId="53" borderId="0" applyNumberFormat="0" applyBorder="0" applyAlignment="0" applyProtection="0">
      <alignment vertical="center"/>
    </xf>
    <xf numFmtId="0" fontId="94" fillId="53" borderId="0" applyNumberFormat="0" applyBorder="0" applyAlignment="0" applyProtection="0">
      <alignment vertical="center"/>
    </xf>
    <xf numFmtId="0" fontId="94" fillId="53" borderId="0" applyNumberFormat="0" applyBorder="0" applyAlignment="0" applyProtection="0">
      <alignment vertical="center"/>
    </xf>
    <xf numFmtId="0" fontId="94" fillId="53" borderId="0" applyNumberFormat="0" applyBorder="0" applyAlignment="0" applyProtection="0">
      <alignment vertical="center"/>
    </xf>
    <xf numFmtId="0" fontId="94" fillId="53" borderId="0" applyNumberFormat="0" applyBorder="0" applyAlignment="0" applyProtection="0">
      <alignment vertical="center"/>
    </xf>
    <xf numFmtId="0" fontId="94" fillId="53" borderId="0" applyNumberFormat="0" applyBorder="0" applyAlignment="0" applyProtection="0">
      <alignment vertical="center"/>
    </xf>
    <xf numFmtId="0" fontId="94" fillId="53" borderId="0" applyNumberFormat="0" applyBorder="0" applyAlignment="0" applyProtection="0">
      <alignment vertical="center"/>
    </xf>
    <xf numFmtId="0" fontId="94" fillId="53" borderId="0" applyNumberFormat="0" applyBorder="0" applyAlignment="0" applyProtection="0">
      <alignment vertical="center"/>
    </xf>
    <xf numFmtId="0" fontId="94" fillId="53" borderId="0" applyNumberFormat="0" applyBorder="0" applyAlignment="0" applyProtection="0">
      <alignment vertical="center"/>
    </xf>
    <xf numFmtId="0" fontId="94" fillId="53" borderId="0" applyNumberFormat="0" applyBorder="0" applyAlignment="0" applyProtection="0">
      <alignment vertical="center"/>
    </xf>
    <xf numFmtId="0" fontId="94" fillId="53" borderId="0" applyNumberFormat="0" applyBorder="0" applyAlignment="0" applyProtection="0">
      <alignment vertical="center"/>
    </xf>
    <xf numFmtId="0" fontId="94" fillId="53" borderId="0" applyNumberFormat="0" applyBorder="0" applyAlignment="0" applyProtection="0">
      <alignment vertical="center"/>
    </xf>
    <xf numFmtId="0" fontId="95" fillId="40" borderId="26" applyNumberFormat="0" applyAlignment="0" applyProtection="0">
      <alignment vertical="center"/>
    </xf>
    <xf numFmtId="0" fontId="95" fillId="40" borderId="26" applyNumberFormat="0" applyAlignment="0" applyProtection="0">
      <alignment vertical="center"/>
    </xf>
    <xf numFmtId="0" fontId="95" fillId="40" borderId="26" applyNumberFormat="0" applyAlignment="0" applyProtection="0">
      <alignment vertical="center"/>
    </xf>
    <xf numFmtId="0" fontId="95" fillId="40" borderId="26" applyNumberFormat="0" applyAlignment="0" applyProtection="0">
      <alignment vertical="center"/>
    </xf>
    <xf numFmtId="0" fontId="95" fillId="40" borderId="26" applyNumberFormat="0" applyAlignment="0" applyProtection="0">
      <alignment vertical="center"/>
    </xf>
    <xf numFmtId="0" fontId="95" fillId="40" borderId="26" applyNumberFormat="0" applyAlignment="0" applyProtection="0">
      <alignment vertical="center"/>
    </xf>
    <xf numFmtId="0" fontId="95" fillId="40" borderId="26" applyNumberFormat="0" applyAlignment="0" applyProtection="0">
      <alignment vertical="center"/>
    </xf>
    <xf numFmtId="0" fontId="95" fillId="40" borderId="26" applyNumberFormat="0" applyAlignment="0" applyProtection="0">
      <alignment vertical="center"/>
    </xf>
    <xf numFmtId="0" fontId="95" fillId="40" borderId="26" applyNumberFormat="0" applyAlignment="0" applyProtection="0">
      <alignment vertical="center"/>
    </xf>
    <xf numFmtId="0" fontId="95" fillId="40" borderId="26" applyNumberFormat="0" applyAlignment="0" applyProtection="0">
      <alignment vertical="center"/>
    </xf>
    <xf numFmtId="0" fontId="95" fillId="40" borderId="26" applyNumberFormat="0" applyAlignment="0" applyProtection="0">
      <alignment vertical="center"/>
    </xf>
    <xf numFmtId="0" fontId="95" fillId="40" borderId="26" applyNumberFormat="0" applyAlignment="0" applyProtection="0">
      <alignment vertical="center"/>
    </xf>
    <xf numFmtId="0" fontId="95" fillId="40" borderId="26" applyNumberFormat="0" applyAlignment="0" applyProtection="0">
      <alignment vertical="center"/>
    </xf>
    <xf numFmtId="0" fontId="95" fillId="40" borderId="26" applyNumberFormat="0" applyAlignment="0" applyProtection="0">
      <alignment vertical="center"/>
    </xf>
    <xf numFmtId="0" fontId="101" fillId="51" borderId="31" applyNumberFormat="0" applyAlignment="0" applyProtection="0">
      <alignment vertical="center"/>
    </xf>
    <xf numFmtId="0" fontId="101" fillId="51" borderId="31" applyNumberFormat="0" applyAlignment="0" applyProtection="0">
      <alignment vertical="center"/>
    </xf>
    <xf numFmtId="0" fontId="101" fillId="51" borderId="31" applyNumberFormat="0" applyAlignment="0" applyProtection="0">
      <alignment vertical="center"/>
    </xf>
    <xf numFmtId="0" fontId="101" fillId="51" borderId="31" applyNumberFormat="0" applyAlignment="0" applyProtection="0">
      <alignment vertical="center"/>
    </xf>
    <xf numFmtId="0" fontId="101" fillId="51" borderId="31" applyNumberFormat="0" applyAlignment="0" applyProtection="0">
      <alignment vertical="center"/>
    </xf>
    <xf numFmtId="0" fontId="101" fillId="51" borderId="31" applyNumberFormat="0" applyAlignment="0" applyProtection="0">
      <alignment vertical="center"/>
    </xf>
    <xf numFmtId="0" fontId="101" fillId="51" borderId="31" applyNumberFormat="0" applyAlignment="0" applyProtection="0">
      <alignment vertical="center"/>
    </xf>
    <xf numFmtId="0" fontId="101" fillId="51" borderId="31" applyNumberFormat="0" applyAlignment="0" applyProtection="0">
      <alignment vertical="center"/>
    </xf>
    <xf numFmtId="0" fontId="101" fillId="51" borderId="31" applyNumberFormat="0" applyAlignment="0" applyProtection="0">
      <alignment vertical="center"/>
    </xf>
    <xf numFmtId="0" fontId="101" fillId="51" borderId="31" applyNumberFormat="0" applyAlignment="0" applyProtection="0">
      <alignment vertical="center"/>
    </xf>
    <xf numFmtId="0" fontId="101" fillId="51" borderId="31" applyNumberFormat="0" applyAlignment="0" applyProtection="0">
      <alignment vertical="center"/>
    </xf>
    <xf numFmtId="0" fontId="101" fillId="51" borderId="31" applyNumberFormat="0" applyAlignment="0" applyProtection="0">
      <alignment vertical="center"/>
    </xf>
    <xf numFmtId="1" fontId="82" fillId="0" borderId="21" applyFill="0" applyProtection="0">
      <alignment horizontal="center" vertical="center"/>
    </xf>
    <xf numFmtId="1" fontId="82" fillId="0" borderId="21" applyFill="0" applyProtection="0">
      <alignment horizontal="center" vertical="center"/>
    </xf>
    <xf numFmtId="1" fontId="82" fillId="0" borderId="21" applyFill="0" applyProtection="0">
      <alignment horizontal="center" vertical="center"/>
    </xf>
    <xf numFmtId="1" fontId="82" fillId="0" borderId="21" applyFill="0" applyProtection="0">
      <alignment horizontal="center" vertical="center"/>
    </xf>
    <xf numFmtId="1" fontId="82" fillId="0" borderId="21" applyFill="0" applyProtection="0">
      <alignment horizontal="center" vertical="center"/>
    </xf>
    <xf numFmtId="0" fontId="128" fillId="0" borderId="0">
      <alignment vertical="center"/>
    </xf>
    <xf numFmtId="0" fontId="90"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0" fillId="41" borderId="28" applyNumberFormat="0" applyFont="0" applyAlignment="0" applyProtection="0">
      <alignment vertical="center"/>
    </xf>
    <xf numFmtId="0" fontId="129" fillId="0" borderId="0">
      <alignment vertical="top"/>
      <protection locked="0"/>
    </xf>
    <xf numFmtId="0" fontId="8" fillId="0" borderId="0"/>
  </cellStyleXfs>
  <cellXfs count="468">
    <xf numFmtId="0" fontId="0" fillId="0" borderId="0" xfId="0" applyAlignment="1"/>
    <xf numFmtId="0" fontId="1" fillId="0" borderId="0" xfId="0" applyFont="1" applyFill="1" applyBorder="1" applyAlignment="1">
      <alignment vertical="center"/>
    </xf>
    <xf numFmtId="0" fontId="2"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center" vertical="center"/>
    </xf>
    <xf numFmtId="0" fontId="1" fillId="0" borderId="1" xfId="0" applyFont="1" applyFill="1" applyBorder="1" applyAlignment="1">
      <alignment vertical="center"/>
    </xf>
    <xf numFmtId="0" fontId="6" fillId="0" borderId="0" xfId="225" applyFont="1" applyFill="1" applyBorder="1" applyAlignment="1">
      <alignment vertical="center"/>
    </xf>
    <xf numFmtId="0" fontId="7" fillId="0" borderId="0" xfId="225" applyFont="1" applyFill="1" applyBorder="1" applyAlignment="1">
      <alignment vertical="center"/>
    </xf>
    <xf numFmtId="0" fontId="8" fillId="0" borderId="0" xfId="0" applyFont="1" applyFill="1" applyBorder="1" applyAlignment="1">
      <alignment vertical="center"/>
    </xf>
    <xf numFmtId="0" fontId="9" fillId="0" borderId="0" xfId="225" applyNumberFormat="1" applyFont="1" applyFill="1" applyBorder="1" applyAlignment="1" applyProtection="1">
      <alignment horizontal="center" vertical="center"/>
    </xf>
    <xf numFmtId="0" fontId="0" fillId="0" borderId="0" xfId="225" applyNumberFormat="1" applyFont="1" applyFill="1" applyBorder="1" applyAlignment="1" applyProtection="1">
      <alignment horizontal="left" vertical="center"/>
    </xf>
    <xf numFmtId="0" fontId="10" fillId="0" borderId="1" xfId="897" applyFont="1" applyFill="1" applyBorder="1" applyAlignment="1">
      <alignment horizontal="center" vertical="center" wrapText="1"/>
    </xf>
    <xf numFmtId="0" fontId="11" fillId="0" borderId="1" xfId="897" applyFont="1" applyFill="1" applyBorder="1" applyAlignment="1">
      <alignment horizontal="center" vertical="center" wrapText="1"/>
    </xf>
    <xf numFmtId="0" fontId="11" fillId="0" borderId="1" xfId="897" applyFont="1" applyFill="1" applyBorder="1" applyAlignment="1">
      <alignment vertical="center" wrapText="1"/>
    </xf>
    <xf numFmtId="0" fontId="11" fillId="0" borderId="1" xfId="897" applyFont="1" applyFill="1" applyBorder="1" applyAlignment="1">
      <alignment horizontal="left" vertical="center" wrapText="1" indent="1"/>
    </xf>
    <xf numFmtId="0" fontId="12" fillId="0" borderId="1" xfId="225"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94" fontId="19" fillId="0" borderId="1" xfId="0" applyNumberFormat="1" applyFont="1" applyFill="1" applyBorder="1" applyAlignment="1">
      <alignment horizontal="left" vertical="center" wrapText="1"/>
    </xf>
    <xf numFmtId="194" fontId="19"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0" fontId="18" fillId="0" borderId="1" xfId="0" applyFont="1" applyFill="1" applyBorder="1" applyAlignment="1">
      <alignment vertical="center"/>
    </xf>
    <xf numFmtId="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0" fontId="18" fillId="0" borderId="1" xfId="0" applyFont="1" applyFill="1" applyBorder="1" applyAlignment="1">
      <alignment horizontal="lef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17"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1" xfId="0" applyFont="1" applyFill="1" applyBorder="1" applyAlignment="1">
      <alignment vertical="center" wrapText="1"/>
    </xf>
    <xf numFmtId="4" fontId="19" fillId="0" borderId="1" xfId="0" applyNumberFormat="1" applyFont="1" applyFill="1" applyBorder="1" applyAlignment="1">
      <alignmen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17" fillId="0" borderId="0" xfId="0" applyFont="1" applyFill="1" applyBorder="1" applyAlignment="1">
      <alignment horizontal="right" vertical="center" wrapText="1"/>
    </xf>
    <xf numFmtId="0" fontId="11" fillId="0" borderId="0" xfId="0" applyFont="1" applyFill="1" applyBorder="1" applyAlignment="1">
      <alignment vertical="center"/>
    </xf>
    <xf numFmtId="0" fontId="23" fillId="0" borderId="0" xfId="0" applyFont="1" applyFill="1" applyBorder="1" applyAlignment="1">
      <alignment vertical="center"/>
    </xf>
    <xf numFmtId="0" fontId="24" fillId="0" borderId="1" xfId="0" applyFont="1" applyFill="1" applyBorder="1" applyAlignment="1">
      <alignment horizontal="center" vertical="center" wrapText="1"/>
    </xf>
    <xf numFmtId="0" fontId="12" fillId="0" borderId="1" xfId="0" applyFont="1" applyFill="1" applyBorder="1" applyAlignment="1">
      <alignment vertical="center" wrapText="1"/>
    </xf>
    <xf numFmtId="4" fontId="12" fillId="0" borderId="1" xfId="0" applyNumberFormat="1" applyFont="1" applyFill="1" applyBorder="1" applyAlignment="1">
      <alignment vertical="center" wrapText="1"/>
    </xf>
    <xf numFmtId="0" fontId="12"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745" applyNumberFormat="1" applyFont="1" applyFill="1" applyAlignment="1" applyProtection="1">
      <alignment horizontal="center" vertical="center" wrapText="1"/>
    </xf>
    <xf numFmtId="0" fontId="24"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8" fillId="0" borderId="0" xfId="745" applyFill="1" applyAlignment="1"/>
    <xf numFmtId="0" fontId="8" fillId="0" borderId="0" xfId="745" applyAlignment="1"/>
    <xf numFmtId="0" fontId="8" fillId="0" borderId="0" xfId="745" applyAlignment="1">
      <alignment horizontal="right" vertical="center"/>
    </xf>
    <xf numFmtId="0" fontId="2" fillId="0" borderId="0" xfId="745" applyNumberFormat="1" applyFont="1" applyFill="1" applyAlignment="1" applyProtection="1">
      <alignment horizontal="right" vertical="center" wrapText="1"/>
    </xf>
    <xf numFmtId="0" fontId="11" fillId="0" borderId="0" xfId="800" applyFont="1" applyAlignment="1" applyProtection="1">
      <alignment horizontal="left" vertical="center"/>
    </xf>
    <xf numFmtId="195" fontId="25" fillId="0" borderId="0" xfId="800" applyNumberFormat="1" applyFont="1" applyAlignment="1">
      <alignment horizontal="right" vertical="center"/>
    </xf>
    <xf numFmtId="0" fontId="25" fillId="0" borderId="0" xfId="800" applyFont="1" applyAlignment="1">
      <alignment horizontal="right" vertical="center"/>
    </xf>
    <xf numFmtId="196" fontId="25" fillId="0" borderId="0" xfId="800" applyNumberFormat="1" applyFont="1" applyFill="1" applyBorder="1" applyAlignment="1" applyProtection="1">
      <alignment horizontal="right" vertical="center"/>
    </xf>
    <xf numFmtId="2" fontId="24" fillId="0" borderId="1" xfId="799" applyNumberFormat="1" applyFont="1" applyFill="1" applyBorder="1" applyAlignment="1" applyProtection="1">
      <alignment horizontal="center" vertical="center" wrapText="1"/>
    </xf>
    <xf numFmtId="197" fontId="24" fillId="0" borderId="1" xfId="1012" applyNumberFormat="1" applyFont="1" applyBorder="1" applyAlignment="1">
      <alignment horizontal="center" vertical="center" wrapText="1"/>
    </xf>
    <xf numFmtId="0" fontId="8" fillId="0" borderId="0" xfId="546" applyAlignment="1">
      <alignment horizontal="center" vertical="center"/>
    </xf>
    <xf numFmtId="49" fontId="24" fillId="0" borderId="1" xfId="801" applyNumberFormat="1" applyFont="1" applyFill="1" applyBorder="1" applyAlignment="1" applyProtection="1">
      <alignment horizontal="left" vertical="center"/>
    </xf>
    <xf numFmtId="198" fontId="24" fillId="0" borderId="1" xfId="1" applyNumberFormat="1" applyFont="1" applyFill="1" applyBorder="1" applyAlignment="1">
      <alignment horizontal="right" vertical="center" wrapText="1"/>
    </xf>
    <xf numFmtId="199" fontId="24" fillId="0" borderId="1" xfId="3" applyNumberFormat="1" applyFont="1" applyFill="1" applyBorder="1" applyAlignment="1">
      <alignment horizontal="right" vertical="center" wrapText="1"/>
    </xf>
    <xf numFmtId="49" fontId="12" fillId="0" borderId="1" xfId="801" applyNumberFormat="1" applyFont="1" applyFill="1" applyBorder="1" applyAlignment="1" applyProtection="1">
      <alignment horizontal="left" vertical="center"/>
    </xf>
    <xf numFmtId="198" fontId="12" fillId="0" borderId="1" xfId="1" applyNumberFormat="1" applyFont="1" applyFill="1" applyBorder="1" applyAlignment="1">
      <alignment horizontal="right" vertical="center" wrapText="1"/>
    </xf>
    <xf numFmtId="198" fontId="26" fillId="0" borderId="1" xfId="1" applyNumberFormat="1" applyFont="1" applyFill="1" applyBorder="1" applyAlignment="1" applyProtection="1">
      <alignment vertical="center" wrapText="1"/>
    </xf>
    <xf numFmtId="198" fontId="12" fillId="0" borderId="1" xfId="1" applyNumberFormat="1" applyFont="1" applyFill="1" applyBorder="1" applyAlignment="1" applyProtection="1">
      <alignment horizontal="right" vertical="center" wrapText="1"/>
    </xf>
    <xf numFmtId="198" fontId="12" fillId="2" borderId="1" xfId="1" applyNumberFormat="1" applyFont="1" applyFill="1" applyBorder="1" applyAlignment="1" applyProtection="1">
      <alignment horizontal="right" vertical="center" wrapText="1"/>
    </xf>
    <xf numFmtId="49" fontId="24" fillId="0" borderId="1" xfId="759" applyNumberFormat="1" applyFont="1" applyFill="1" applyBorder="1" applyAlignment="1" applyProtection="1">
      <alignment horizontal="distributed" vertical="center"/>
    </xf>
    <xf numFmtId="49" fontId="24" fillId="0" borderId="1" xfId="759" applyNumberFormat="1" applyFont="1" applyFill="1" applyBorder="1" applyAlignment="1" applyProtection="1">
      <alignment horizontal="left" vertical="center"/>
    </xf>
    <xf numFmtId="0" fontId="8" fillId="0" borderId="0" xfId="745" applyNumberFormat="1" applyAlignment="1">
      <alignment horizontal="right" vertical="center"/>
    </xf>
    <xf numFmtId="0" fontId="8" fillId="0" borderId="0" xfId="546" applyFill="1" applyAlignment="1"/>
    <xf numFmtId="0" fontId="8" fillId="0" borderId="0" xfId="546" applyAlignment="1"/>
    <xf numFmtId="0" fontId="2" fillId="0" borderId="0" xfId="546" applyNumberFormat="1" applyFont="1" applyFill="1" applyAlignment="1" applyProtection="1">
      <alignment horizontal="center" vertical="center" wrapText="1"/>
    </xf>
    <xf numFmtId="0" fontId="12" fillId="0" borderId="0" xfId="546" applyFont="1" applyFill="1" applyAlignment="1" applyProtection="1">
      <alignment horizontal="left" vertical="center"/>
    </xf>
    <xf numFmtId="195" fontId="12" fillId="0" borderId="0" xfId="546" applyNumberFormat="1" applyFont="1" applyFill="1" applyAlignment="1" applyProtection="1">
      <alignment horizontal="right"/>
    </xf>
    <xf numFmtId="0" fontId="27" fillId="0" borderId="0" xfId="546" applyFont="1" applyFill="1" applyAlignment="1">
      <alignment vertical="center"/>
    </xf>
    <xf numFmtId="0" fontId="12" fillId="0" borderId="0" xfId="546" applyFont="1" applyFill="1" applyAlignment="1">
      <alignment horizontal="right" vertical="center"/>
    </xf>
    <xf numFmtId="0" fontId="24" fillId="0" borderId="1" xfId="546" applyNumberFormat="1" applyFont="1" applyFill="1" applyBorder="1" applyAlignment="1" applyProtection="1">
      <alignment horizontal="center" vertical="center"/>
    </xf>
    <xf numFmtId="49" fontId="24" fillId="0" borderId="1" xfId="344" applyNumberFormat="1" applyFont="1" applyFill="1" applyBorder="1" applyAlignment="1" applyProtection="1">
      <alignment vertical="center"/>
    </xf>
    <xf numFmtId="198" fontId="24" fillId="0" borderId="1" xfId="951" applyNumberFormat="1" applyFont="1" applyFill="1" applyBorder="1" applyAlignment="1">
      <alignment horizontal="right" vertical="center" wrapText="1"/>
    </xf>
    <xf numFmtId="198" fontId="24" fillId="0" borderId="1" xfId="722" applyNumberFormat="1" applyFont="1" applyBorder="1" applyAlignment="1">
      <alignment horizontal="right" vertical="center" wrapText="1"/>
    </xf>
    <xf numFmtId="49" fontId="12" fillId="0" borderId="1" xfId="344" applyNumberFormat="1" applyFont="1" applyFill="1" applyBorder="1" applyAlignment="1" applyProtection="1">
      <alignment vertical="center"/>
    </xf>
    <xf numFmtId="198" fontId="12" fillId="0" borderId="1" xfId="951" applyNumberFormat="1" applyFont="1" applyFill="1" applyBorder="1" applyAlignment="1">
      <alignment horizontal="right" vertical="center" wrapText="1"/>
    </xf>
    <xf numFmtId="198" fontId="12" fillId="0" borderId="1" xfId="951" applyNumberFormat="1" applyFont="1" applyBorder="1" applyAlignment="1">
      <alignment horizontal="right" vertical="center" wrapText="1"/>
    </xf>
    <xf numFmtId="198" fontId="12" fillId="0" borderId="1" xfId="722" applyNumberFormat="1" applyFont="1" applyBorder="1" applyAlignment="1">
      <alignment horizontal="right" vertical="center" wrapText="1"/>
    </xf>
    <xf numFmtId="49" fontId="24" fillId="0" borderId="1" xfId="344" applyNumberFormat="1" applyFont="1" applyFill="1" applyBorder="1" applyAlignment="1" applyProtection="1">
      <alignment vertical="center" wrapText="1"/>
    </xf>
    <xf numFmtId="198" fontId="24" fillId="0" borderId="1" xfId="951" applyNumberFormat="1" applyFont="1" applyBorder="1" applyAlignment="1">
      <alignment horizontal="right" vertical="center" wrapText="1"/>
    </xf>
    <xf numFmtId="198" fontId="12" fillId="0" borderId="1" xfId="722" applyNumberFormat="1" applyFont="1" applyFill="1" applyBorder="1" applyAlignment="1">
      <alignment horizontal="right" vertical="center" wrapText="1"/>
    </xf>
    <xf numFmtId="198" fontId="12" fillId="2" borderId="1" xfId="722" applyNumberFormat="1" applyFont="1" applyFill="1" applyBorder="1" applyAlignment="1">
      <alignment horizontal="right" vertical="center" wrapText="1"/>
    </xf>
    <xf numFmtId="0" fontId="8" fillId="0" borderId="0" xfId="546" applyNumberFormat="1" applyAlignment="1"/>
    <xf numFmtId="0" fontId="8" fillId="0" borderId="0" xfId="782" applyFill="1" applyAlignment="1"/>
    <xf numFmtId="0" fontId="8" fillId="0" borderId="0" xfId="782" applyAlignment="1"/>
    <xf numFmtId="0" fontId="28" fillId="0" borderId="0" xfId="782" applyNumberFormat="1" applyFont="1" applyFill="1" applyAlignment="1" applyProtection="1">
      <alignment horizontal="center" vertical="center" wrapText="1"/>
    </xf>
    <xf numFmtId="0" fontId="11" fillId="0" borderId="0" xfId="560" applyFont="1" applyAlignment="1" applyProtection="1">
      <alignment horizontal="left" vertical="center"/>
    </xf>
    <xf numFmtId="0" fontId="25" fillId="0" borderId="0" xfId="560" applyFont="1" applyAlignment="1"/>
    <xf numFmtId="200" fontId="25" fillId="0" borderId="0" xfId="560" applyNumberFormat="1" applyFont="1" applyAlignment="1"/>
    <xf numFmtId="196" fontId="26" fillId="0" borderId="0" xfId="560" applyNumberFormat="1" applyFont="1" applyFill="1" applyBorder="1" applyAlignment="1" applyProtection="1">
      <alignment horizontal="right" vertical="center"/>
    </xf>
    <xf numFmtId="0" fontId="8" fillId="0" borderId="0" xfId="782" applyAlignment="1">
      <alignment horizontal="center" vertical="center"/>
    </xf>
    <xf numFmtId="0" fontId="29" fillId="0" borderId="0" xfId="1011" applyFont="1" applyAlignment="1">
      <alignment horizontal="center" vertical="center"/>
    </xf>
    <xf numFmtId="49" fontId="24" fillId="0" borderId="1" xfId="801" applyNumberFormat="1" applyFont="1" applyFill="1" applyBorder="1" applyAlignment="1" applyProtection="1">
      <alignment horizontal="left" vertical="center" wrapText="1"/>
    </xf>
    <xf numFmtId="49" fontId="24" fillId="0" borderId="1" xfId="759" applyNumberFormat="1" applyFont="1" applyFill="1" applyBorder="1" applyAlignment="1" applyProtection="1">
      <alignment horizontal="left" vertical="center" wrapText="1"/>
    </xf>
    <xf numFmtId="0" fontId="8" fillId="0" borderId="0" xfId="782" applyNumberFormat="1" applyAlignment="1"/>
    <xf numFmtId="0" fontId="8" fillId="0" borderId="0" xfId="782" applyAlignment="1">
      <alignment vertical="center"/>
    </xf>
    <xf numFmtId="0" fontId="12" fillId="0" borderId="0" xfId="782" applyFont="1" applyFill="1" applyAlignment="1" applyProtection="1">
      <alignment horizontal="left" vertical="center"/>
    </xf>
    <xf numFmtId="4" fontId="12" fillId="0" borderId="0" xfId="782" applyNumberFormat="1" applyFont="1" applyFill="1" applyAlignment="1" applyProtection="1">
      <alignment horizontal="right" vertical="center"/>
    </xf>
    <xf numFmtId="200" fontId="27" fillId="0" borderId="0" xfId="782" applyNumberFormat="1" applyFont="1" applyFill="1" applyAlignment="1">
      <alignment vertical="center"/>
    </xf>
    <xf numFmtId="0" fontId="12" fillId="0" borderId="0" xfId="782" applyFont="1" applyFill="1" applyAlignment="1">
      <alignment horizontal="right" vertical="center"/>
    </xf>
    <xf numFmtId="0" fontId="24" fillId="0" borderId="1" xfId="778" applyNumberFormat="1" applyFont="1" applyFill="1" applyBorder="1" applyAlignment="1" applyProtection="1">
      <alignment horizontal="center" vertical="center"/>
    </xf>
    <xf numFmtId="49" fontId="24" fillId="0" borderId="1" xfId="783" applyNumberFormat="1" applyFont="1" applyFill="1" applyBorder="1" applyAlignment="1" applyProtection="1">
      <alignment vertical="center"/>
    </xf>
    <xf numFmtId="0" fontId="29" fillId="0" borderId="0" xfId="1011" applyFont="1">
      <alignment vertical="center"/>
    </xf>
    <xf numFmtId="49" fontId="12" fillId="0" borderId="1" xfId="783" applyNumberFormat="1" applyFont="1" applyFill="1" applyBorder="1" applyAlignment="1" applyProtection="1">
      <alignment vertical="center"/>
    </xf>
    <xf numFmtId="49" fontId="24" fillId="0" borderId="1" xfId="759" applyNumberFormat="1" applyFont="1" applyFill="1" applyBorder="1" applyAlignment="1" applyProtection="1">
      <alignment vertical="center"/>
    </xf>
    <xf numFmtId="0" fontId="8" fillId="0" borderId="0" xfId="1012">
      <alignment vertical="center"/>
    </xf>
    <xf numFmtId="0" fontId="7" fillId="0" borderId="0" xfId="1012" applyFont="1" applyAlignment="1">
      <alignment horizontal="center" vertical="center" wrapText="1"/>
    </xf>
    <xf numFmtId="0" fontId="8" fillId="0" borderId="0" xfId="1012" applyFill="1">
      <alignment vertical="center"/>
    </xf>
    <xf numFmtId="0" fontId="1" fillId="0" borderId="0" xfId="0" applyFont="1" applyFill="1" applyAlignment="1">
      <alignment vertical="center"/>
    </xf>
    <xf numFmtId="0" fontId="30" fillId="0" borderId="0" xfId="834" applyFont="1" applyAlignment="1">
      <alignment horizontal="center" vertical="center" shrinkToFit="1"/>
    </xf>
    <xf numFmtId="0" fontId="9" fillId="0" borderId="0" xfId="834" applyFont="1" applyAlignment="1">
      <alignment horizontal="center" vertical="center" shrinkToFit="1"/>
    </xf>
    <xf numFmtId="0" fontId="11" fillId="0" borderId="0" xfId="834" applyFont="1" applyBorder="1" applyAlignment="1">
      <alignment horizontal="left" vertical="center" wrapText="1"/>
    </xf>
    <xf numFmtId="0" fontId="11" fillId="0" borderId="0" xfId="0" applyFont="1" applyFill="1" applyAlignment="1">
      <alignment horizontal="right"/>
    </xf>
    <xf numFmtId="0" fontId="24" fillId="0" borderId="1" xfId="1015" applyFont="1" applyBorder="1" applyAlignment="1">
      <alignment horizontal="center" vertical="center"/>
    </xf>
    <xf numFmtId="49" fontId="24" fillId="0" borderId="1" xfId="0" applyNumberFormat="1" applyFont="1" applyFill="1" applyBorder="1" applyAlignment="1" applyProtection="1">
      <alignment vertical="center" wrapText="1"/>
    </xf>
    <xf numFmtId="0" fontId="12" fillId="0" borderId="1" xfId="1" applyNumberFormat="1" applyFont="1" applyBorder="1" applyAlignment="1">
      <alignment horizontal="right" vertical="center" wrapText="1"/>
    </xf>
    <xf numFmtId="0" fontId="12" fillId="0" borderId="1" xfId="510"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1" fillId="0" borderId="1" xfId="1012" applyFont="1" applyFill="1" applyBorder="1">
      <alignment vertical="center"/>
    </xf>
    <xf numFmtId="0" fontId="31" fillId="0" borderId="0" xfId="1012" applyFont="1">
      <alignment vertical="center"/>
    </xf>
    <xf numFmtId="0" fontId="11" fillId="0" borderId="1" xfId="0" applyFont="1" applyBorder="1" applyAlignment="1">
      <alignment horizontal="center" vertical="center"/>
    </xf>
    <xf numFmtId="198" fontId="12" fillId="0" borderId="1" xfId="1" applyNumberFormat="1" applyFont="1" applyBorder="1" applyAlignment="1">
      <alignment horizontal="right" vertical="center" wrapText="1"/>
    </xf>
    <xf numFmtId="0" fontId="9" fillId="0" borderId="0" xfId="833" applyFont="1" applyFill="1" applyAlignment="1">
      <alignment horizontal="center" vertical="center" shrinkToFit="1"/>
    </xf>
    <xf numFmtId="0" fontId="11" fillId="0" borderId="0" xfId="833" applyFont="1" applyFill="1" applyAlignment="1">
      <alignment horizontal="left" vertical="center" wrapText="1"/>
    </xf>
    <xf numFmtId="197" fontId="12" fillId="0" borderId="0" xfId="1013" applyNumberFormat="1" applyFont="1" applyFill="1" applyBorder="1" applyAlignment="1">
      <alignment horizontal="right" vertical="center"/>
    </xf>
    <xf numFmtId="0" fontId="24" fillId="0" borderId="1" xfId="1013" applyFont="1" applyFill="1" applyBorder="1" applyAlignment="1">
      <alignment horizontal="center" vertical="center"/>
    </xf>
    <xf numFmtId="197" fontId="24" fillId="0" borderId="1" xfId="1012" applyNumberFormat="1" applyFont="1" applyFill="1" applyBorder="1" applyAlignment="1">
      <alignment horizontal="center" vertical="center" wrapText="1"/>
    </xf>
    <xf numFmtId="0" fontId="0" fillId="0" borderId="0" xfId="0" applyFont="1" applyAlignment="1"/>
    <xf numFmtId="41" fontId="10" fillId="0" borderId="1" xfId="0" applyNumberFormat="1" applyFont="1" applyFill="1" applyBorder="1" applyAlignment="1">
      <alignment horizontal="right" vertical="center" wrapText="1"/>
    </xf>
    <xf numFmtId="199" fontId="12" fillId="0" borderId="1" xfId="3" applyNumberFormat="1" applyFont="1" applyFill="1" applyBorder="1" applyAlignment="1" applyProtection="1">
      <alignment horizontal="right" vertical="center" wrapText="1" shrinkToFit="1"/>
      <protection locked="0"/>
    </xf>
    <xf numFmtId="41" fontId="12" fillId="0" borderId="1" xfId="1012" applyNumberFormat="1" applyFont="1" applyFill="1" applyBorder="1" applyAlignment="1">
      <alignment horizontal="right" vertical="center" wrapText="1"/>
    </xf>
    <xf numFmtId="41" fontId="24" fillId="0" borderId="1" xfId="1012" applyNumberFormat="1" applyFont="1" applyFill="1" applyBorder="1" applyAlignment="1">
      <alignment horizontal="right" vertical="center" wrapText="1"/>
    </xf>
    <xf numFmtId="49" fontId="12" fillId="0" borderId="1" xfId="0" applyNumberFormat="1" applyFont="1" applyFill="1" applyBorder="1" applyAlignment="1" applyProtection="1">
      <alignment vertical="center" wrapText="1"/>
    </xf>
    <xf numFmtId="0" fontId="24" fillId="0" borderId="1" xfId="1012" applyFont="1" applyFill="1" applyBorder="1" applyAlignment="1">
      <alignment horizontal="distributed" vertical="center" wrapText="1"/>
    </xf>
    <xf numFmtId="0" fontId="24" fillId="0" borderId="1" xfId="510" applyNumberFormat="1" applyFont="1" applyFill="1" applyBorder="1" applyAlignment="1">
      <alignment horizontal="left" vertical="center" wrapText="1"/>
    </xf>
    <xf numFmtId="0" fontId="0" fillId="0" borderId="1" xfId="0" applyBorder="1" applyAlignment="1"/>
    <xf numFmtId="0" fontId="12" fillId="0" borderId="1" xfId="510" applyNumberFormat="1" applyFont="1" applyFill="1" applyBorder="1" applyAlignment="1">
      <alignment horizontal="left" vertical="center" wrapText="1" indent="1"/>
    </xf>
    <xf numFmtId="0" fontId="24" fillId="0" borderId="1" xfId="1012" applyFont="1" applyFill="1" applyBorder="1" applyAlignment="1">
      <alignment horizontal="left" vertical="center" wrapText="1"/>
    </xf>
    <xf numFmtId="0" fontId="0" fillId="0" borderId="0" xfId="0" applyNumberFormat="1" applyAlignment="1"/>
    <xf numFmtId="41" fontId="0" fillId="0" borderId="0" xfId="0" applyNumberFormat="1" applyAlignment="1"/>
    <xf numFmtId="0" fontId="8" fillId="0" borderId="0" xfId="510" applyAlignment="1"/>
    <xf numFmtId="0" fontId="32" fillId="3" borderId="0" xfId="510" applyFont="1" applyFill="1" applyAlignment="1"/>
    <xf numFmtId="0" fontId="9" fillId="0" borderId="0" xfId="833" applyFont="1" applyAlignment="1">
      <alignment horizontal="center" vertical="center" shrinkToFit="1"/>
    </xf>
    <xf numFmtId="0" fontId="33" fillId="3" borderId="0" xfId="833" applyFont="1" applyFill="1" applyAlignment="1">
      <alignment horizontal="center" vertical="center" shrinkToFit="1"/>
    </xf>
    <xf numFmtId="0" fontId="11" fillId="0" borderId="0" xfId="833" applyFont="1" applyAlignment="1">
      <alignment horizontal="left" vertical="center" wrapText="1"/>
    </xf>
    <xf numFmtId="0" fontId="34" fillId="0" borderId="0" xfId="833" applyFont="1" applyFill="1" applyAlignment="1">
      <alignment horizontal="left" vertical="center" wrapText="1"/>
    </xf>
    <xf numFmtId="0" fontId="12" fillId="0" borderId="0" xfId="510" applyFont="1" applyAlignment="1">
      <alignment horizontal="right" vertical="center"/>
    </xf>
    <xf numFmtId="0" fontId="24" fillId="0" borderId="1" xfId="510" applyFont="1" applyFill="1" applyBorder="1" applyAlignment="1">
      <alignment horizontal="center" vertical="center" wrapText="1"/>
    </xf>
    <xf numFmtId="198" fontId="35" fillId="0" borderId="1" xfId="0" applyNumberFormat="1" applyFont="1" applyFill="1" applyBorder="1" applyAlignment="1">
      <alignment vertical="center"/>
    </xf>
    <xf numFmtId="199" fontId="24" fillId="0" borderId="1" xfId="3" applyNumberFormat="1" applyFont="1" applyFill="1" applyBorder="1" applyAlignment="1" applyProtection="1">
      <alignment horizontal="right" vertical="center" wrapText="1" shrinkToFit="1"/>
      <protection locked="0"/>
    </xf>
    <xf numFmtId="41" fontId="12" fillId="0" borderId="1" xfId="1213" applyNumberFormat="1" applyFont="1" applyFill="1" applyBorder="1" applyAlignment="1">
      <alignment horizontal="right" vertical="center" wrapText="1"/>
    </xf>
    <xf numFmtId="41" fontId="36" fillId="0" borderId="1" xfId="0" applyNumberFormat="1" applyFont="1" applyFill="1" applyBorder="1" applyAlignment="1">
      <alignment horizontal="right" vertical="center" wrapText="1"/>
    </xf>
    <xf numFmtId="199" fontId="12" fillId="0" borderId="1" xfId="3" applyNumberFormat="1" applyFont="1" applyFill="1" applyBorder="1" applyAlignment="1">
      <alignment horizontal="right" vertical="center" wrapText="1"/>
    </xf>
    <xf numFmtId="41" fontId="26" fillId="0" borderId="1" xfId="0" applyNumberFormat="1" applyFont="1" applyFill="1" applyBorder="1" applyAlignment="1">
      <alignment horizontal="right" vertical="center" wrapText="1"/>
    </xf>
    <xf numFmtId="41" fontId="12"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198" fontId="37" fillId="0" borderId="1" xfId="0" applyNumberFormat="1" applyFont="1" applyFill="1" applyBorder="1" applyAlignment="1">
      <alignment vertical="center"/>
    </xf>
    <xf numFmtId="0" fontId="8" fillId="0" borderId="1" xfId="510" applyBorder="1" applyAlignment="1"/>
    <xf numFmtId="0" fontId="32" fillId="3" borderId="1" xfId="510" applyFont="1" applyFill="1" applyBorder="1" applyAlignment="1"/>
    <xf numFmtId="41" fontId="24" fillId="0" borderId="1" xfId="1213"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49" fontId="24" fillId="0" borderId="1" xfId="0" applyNumberFormat="1" applyFont="1" applyFill="1" applyBorder="1" applyAlignment="1" applyProtection="1">
      <alignment horizontal="center" vertical="center" wrapText="1"/>
    </xf>
    <xf numFmtId="41" fontId="12" fillId="0" borderId="1" xfId="833" applyNumberFormat="1" applyFont="1" applyFill="1" applyBorder="1" applyAlignment="1">
      <alignment horizontal="right" vertical="center" wrapText="1"/>
    </xf>
    <xf numFmtId="49" fontId="24" fillId="0" borderId="1" xfId="0" applyNumberFormat="1" applyFont="1" applyFill="1" applyBorder="1" applyAlignment="1" applyProtection="1">
      <alignment horizontal="left" vertical="center" wrapText="1"/>
    </xf>
    <xf numFmtId="41" fontId="24" fillId="0" borderId="1" xfId="833"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8" fillId="0" borderId="0" xfId="510" applyNumberFormat="1" applyAlignment="1"/>
    <xf numFmtId="0" fontId="8" fillId="0" borderId="0" xfId="510" applyNumberFormat="1" applyAlignment="1"/>
    <xf numFmtId="0" fontId="12" fillId="0" borderId="0" xfId="510" applyFont="1" applyAlignment="1"/>
    <xf numFmtId="0" fontId="8" fillId="0" borderId="0" xfId="510" applyFill="1" applyAlignment="1"/>
    <xf numFmtId="0" fontId="9" fillId="2" borderId="0" xfId="833" applyFont="1" applyFill="1" applyAlignment="1">
      <alignment horizontal="center" vertical="center" shrinkToFit="1"/>
    </xf>
    <xf numFmtId="0" fontId="38" fillId="2" borderId="0" xfId="833" applyFont="1" applyFill="1" applyAlignment="1">
      <alignment vertical="center" shrinkToFit="1"/>
    </xf>
    <xf numFmtId="0" fontId="11" fillId="2" borderId="0" xfId="833" applyFont="1" applyFill="1" applyAlignment="1">
      <alignment horizontal="left" vertical="center" wrapText="1"/>
    </xf>
    <xf numFmtId="0" fontId="12" fillId="2" borderId="0" xfId="510" applyFont="1" applyFill="1" applyAlignment="1">
      <alignment horizontal="right" vertical="center"/>
    </xf>
    <xf numFmtId="197" fontId="8" fillId="2" borderId="0" xfId="1013" applyNumberFormat="1" applyFont="1" applyFill="1" applyBorder="1" applyAlignment="1">
      <alignment vertical="center"/>
    </xf>
    <xf numFmtId="0" fontId="24" fillId="0" borderId="1" xfId="1013" applyFont="1" applyFill="1" applyBorder="1" applyAlignment="1">
      <alignment horizontal="distributed" vertical="center" wrapText="1" indent="3"/>
    </xf>
    <xf numFmtId="0" fontId="8" fillId="2" borderId="0" xfId="510" applyFill="1" applyAlignment="1"/>
    <xf numFmtId="0" fontId="8" fillId="2" borderId="0" xfId="546" applyFill="1" applyAlignment="1"/>
    <xf numFmtId="199" fontId="11" fillId="0" borderId="1" xfId="0" applyNumberFormat="1" applyFont="1" applyFill="1" applyBorder="1" applyAlignment="1">
      <alignment horizontal="right" vertical="center" wrapText="1"/>
    </xf>
    <xf numFmtId="41" fontId="12" fillId="0" borderId="1" xfId="1012" applyNumberFormat="1" applyFont="1" applyBorder="1" applyAlignment="1">
      <alignment horizontal="right" vertical="center" wrapText="1"/>
    </xf>
    <xf numFmtId="199" fontId="11" fillId="0" borderId="1" xfId="0" applyNumberFormat="1" applyFont="1" applyBorder="1" applyAlignment="1">
      <alignment horizontal="right" vertical="center" wrapText="1"/>
    </xf>
    <xf numFmtId="199" fontId="10" fillId="0" borderId="1" xfId="0" applyNumberFormat="1" applyFont="1" applyFill="1" applyBorder="1" applyAlignment="1">
      <alignment horizontal="right" vertical="center" wrapText="1"/>
    </xf>
    <xf numFmtId="0" fontId="12" fillId="0" borderId="1" xfId="738" applyNumberFormat="1" applyFont="1" applyFill="1" applyBorder="1" applyAlignment="1">
      <alignment horizontal="left" vertical="center" wrapText="1"/>
    </xf>
    <xf numFmtId="0" fontId="24" fillId="0" borderId="1" xfId="1013" applyFont="1" applyFill="1" applyBorder="1" applyAlignment="1">
      <alignment horizontal="left" vertical="center" wrapText="1"/>
    </xf>
    <xf numFmtId="0" fontId="12" fillId="0" borderId="1" xfId="738" applyNumberFormat="1" applyFont="1" applyFill="1" applyBorder="1" applyAlignment="1">
      <alignment horizontal="left" vertical="center" wrapText="1" indent="2"/>
    </xf>
    <xf numFmtId="199" fontId="10" fillId="0" borderId="1" xfId="0" applyNumberFormat="1" applyFont="1" applyBorder="1" applyAlignment="1">
      <alignment horizontal="right" vertical="center" wrapText="1"/>
    </xf>
    <xf numFmtId="0" fontId="12" fillId="0" borderId="1" xfId="738" applyNumberFormat="1" applyFont="1" applyFill="1" applyBorder="1" applyAlignment="1">
      <alignment horizontal="left" vertical="center" wrapText="1" indent="1"/>
    </xf>
    <xf numFmtId="0" fontId="24" fillId="0" borderId="1" xfId="738" applyNumberFormat="1" applyFont="1" applyFill="1" applyBorder="1" applyAlignment="1">
      <alignment horizontal="left" vertical="center" wrapText="1"/>
    </xf>
    <xf numFmtId="41" fontId="8" fillId="0" borderId="0" xfId="510" applyNumberFormat="1" applyFill="1" applyAlignment="1"/>
    <xf numFmtId="196" fontId="12" fillId="0" borderId="0" xfId="745" applyNumberFormat="1" applyFont="1" applyFill="1" applyBorder="1" applyAlignment="1" applyProtection="1">
      <alignment horizontal="left" vertical="center"/>
    </xf>
    <xf numFmtId="0" fontId="12" fillId="0" borderId="0" xfId="510" applyFont="1" applyFill="1" applyBorder="1" applyAlignment="1">
      <alignment vertical="center"/>
    </xf>
    <xf numFmtId="0" fontId="12" fillId="0" borderId="0" xfId="510" applyFont="1" applyFill="1" applyAlignment="1">
      <alignment vertical="center"/>
    </xf>
    <xf numFmtId="196" fontId="25" fillId="0" borderId="0" xfId="745" applyNumberFormat="1" applyFont="1" applyFill="1" applyBorder="1" applyAlignment="1" applyProtection="1">
      <alignment horizontal="right" vertical="center"/>
    </xf>
    <xf numFmtId="0" fontId="39" fillId="2" borderId="0" xfId="1011" applyFont="1" applyFill="1">
      <alignment vertical="center"/>
    </xf>
    <xf numFmtId="0" fontId="10" fillId="0" borderId="1" xfId="0" applyFont="1" applyBorder="1" applyAlignment="1">
      <alignment horizontal="distributed" vertical="center" wrapText="1"/>
    </xf>
    <xf numFmtId="49" fontId="12" fillId="0" borderId="1" xfId="0" applyNumberFormat="1" applyFont="1" applyFill="1" applyBorder="1" applyAlignment="1" applyProtection="1">
      <alignment horizontal="center" vertical="center" wrapText="1"/>
    </xf>
    <xf numFmtId="0" fontId="40" fillId="0" borderId="0" xfId="0" applyFont="1" applyAlignment="1"/>
    <xf numFmtId="0" fontId="0" fillId="0" borderId="0" xfId="0" applyFill="1" applyAlignment="1"/>
    <xf numFmtId="0" fontId="41" fillId="0" borderId="0" xfId="759" applyFont="1" applyFill="1" applyAlignment="1">
      <alignment horizontal="center" vertical="center"/>
    </xf>
    <xf numFmtId="0" fontId="40" fillId="0" borderId="0" xfId="0" applyFont="1" applyFill="1" applyAlignment="1"/>
    <xf numFmtId="0" fontId="11" fillId="0" borderId="0" xfId="759" applyFont="1" applyFill="1" applyAlignment="1">
      <alignment horizontal="left" vertical="center"/>
    </xf>
    <xf numFmtId="0" fontId="11" fillId="0" borderId="0" xfId="0" applyFont="1" applyFill="1" applyAlignment="1">
      <alignment vertical="center"/>
    </xf>
    <xf numFmtId="0" fontId="11" fillId="0" borderId="0" xfId="759" applyFont="1" applyFill="1" applyAlignment="1">
      <alignment horizontal="right" vertical="center"/>
    </xf>
    <xf numFmtId="0" fontId="8" fillId="0" borderId="0" xfId="510" applyNumberFormat="1" applyFont="1" applyFill="1" applyAlignment="1">
      <alignment horizontal="center" vertical="center" wrapText="1"/>
    </xf>
    <xf numFmtId="0" fontId="11" fillId="0" borderId="1" xfId="0" applyFont="1" applyFill="1" applyBorder="1" applyAlignment="1">
      <alignment horizontal="left" vertical="center" wrapText="1"/>
    </xf>
    <xf numFmtId="0" fontId="12" fillId="0" borderId="1" xfId="0" applyNumberFormat="1" applyFont="1" applyFill="1" applyBorder="1" applyAlignment="1">
      <alignment vertical="center" wrapText="1"/>
    </xf>
    <xf numFmtId="199" fontId="12" fillId="0" borderId="1" xfId="3" applyNumberFormat="1" applyFont="1" applyFill="1" applyBorder="1" applyAlignment="1">
      <alignment vertical="center" wrapText="1"/>
    </xf>
    <xf numFmtId="0" fontId="29" fillId="0" borderId="0" xfId="1011" applyFont="1" applyFill="1" applyAlignment="1">
      <alignment horizontal="center" vertical="center"/>
    </xf>
    <xf numFmtId="0" fontId="11" fillId="0" borderId="1" xfId="0" applyFont="1" applyBorder="1" applyAlignment="1">
      <alignment horizontal="left" vertical="center" wrapText="1"/>
    </xf>
    <xf numFmtId="0" fontId="29" fillId="2" borderId="0" xfId="1011" applyFont="1" applyFill="1" applyAlignment="1">
      <alignment horizontal="center" vertical="center"/>
    </xf>
    <xf numFmtId="0" fontId="10" fillId="0" borderId="1" xfId="0" applyFont="1" applyFill="1" applyBorder="1" applyAlignment="1">
      <alignment horizontal="center" vertical="center" wrapText="1"/>
    </xf>
    <xf numFmtId="0" fontId="24" fillId="0" borderId="1" xfId="0" applyNumberFormat="1" applyFont="1" applyFill="1" applyBorder="1" applyAlignment="1">
      <alignment vertical="center" wrapText="1"/>
    </xf>
    <xf numFmtId="199" fontId="24" fillId="0" borderId="1" xfId="3" applyNumberFormat="1" applyFont="1" applyFill="1" applyBorder="1" applyAlignment="1">
      <alignment vertical="center" wrapText="1"/>
    </xf>
    <xf numFmtId="0" fontId="42" fillId="0" borderId="0" xfId="0" applyFont="1" applyFill="1" applyAlignment="1"/>
    <xf numFmtId="0" fontId="1" fillId="0" borderId="0" xfId="0" applyFont="1" applyFill="1" applyBorder="1" applyAlignment="1"/>
    <xf numFmtId="0" fontId="29" fillId="0" borderId="0" xfId="1012" applyFont="1" applyFill="1" applyProtection="1">
      <alignment vertical="center"/>
    </xf>
    <xf numFmtId="0" fontId="31" fillId="0" borderId="0" xfId="1012" applyFont="1" applyFill="1" applyAlignment="1" applyProtection="1">
      <alignment horizontal="center" vertical="center"/>
    </xf>
    <xf numFmtId="0" fontId="8" fillId="0" borderId="0" xfId="1012" applyFill="1" applyProtection="1">
      <alignment vertical="center"/>
    </xf>
    <xf numFmtId="0" fontId="12" fillId="0" borderId="0" xfId="1012" applyFont="1" applyProtection="1">
      <alignment vertical="center"/>
    </xf>
    <xf numFmtId="0" fontId="12" fillId="0" borderId="0" xfId="1012" applyFont="1" applyFill="1" applyProtection="1">
      <alignment vertical="center"/>
    </xf>
    <xf numFmtId="0" fontId="8" fillId="0" borderId="0" xfId="1012" applyProtection="1">
      <alignment vertical="center"/>
    </xf>
    <xf numFmtId="197" fontId="8" fillId="0" borderId="0" xfId="1012" applyNumberFormat="1" applyFill="1" applyProtection="1">
      <alignment vertical="center"/>
    </xf>
    <xf numFmtId="0" fontId="43" fillId="0" borderId="0" xfId="0" applyFont="1" applyFill="1" applyBorder="1" applyAlignment="1">
      <alignment horizontal="center" vertical="center"/>
    </xf>
    <xf numFmtId="0" fontId="43" fillId="0" borderId="0" xfId="0" applyFont="1" applyFill="1" applyAlignment="1">
      <alignment horizontal="center" vertical="center"/>
    </xf>
    <xf numFmtId="197" fontId="12" fillId="0" borderId="0" xfId="1012" applyNumberFormat="1" applyFont="1" applyFill="1" applyBorder="1" applyAlignment="1" applyProtection="1">
      <alignment horizontal="right" vertical="center"/>
    </xf>
    <xf numFmtId="197" fontId="24" fillId="0" borderId="2" xfId="1012" applyNumberFormat="1" applyFont="1" applyFill="1" applyBorder="1" applyAlignment="1" applyProtection="1">
      <alignment horizontal="center" vertical="center" wrapText="1"/>
    </xf>
    <xf numFmtId="0" fontId="24" fillId="0" borderId="1" xfId="1012" applyFont="1" applyFill="1" applyBorder="1" applyAlignment="1" applyProtection="1">
      <alignment horizontal="distributed" vertical="center" wrapText="1" indent="3"/>
    </xf>
    <xf numFmtId="197" fontId="24" fillId="0" borderId="1" xfId="1012" applyNumberFormat="1" applyFont="1" applyFill="1" applyBorder="1" applyAlignment="1" applyProtection="1">
      <alignment horizontal="center" vertical="center" wrapText="1"/>
    </xf>
    <xf numFmtId="0" fontId="10" fillId="3" borderId="3"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protection locked="0"/>
    </xf>
    <xf numFmtId="0" fontId="11" fillId="3" borderId="3" xfId="0"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xf>
    <xf numFmtId="0" fontId="44" fillId="0" borderId="4" xfId="0" applyFont="1" applyFill="1" applyBorder="1" applyAlignment="1" applyProtection="1">
      <alignment vertical="center" wrapText="1"/>
    </xf>
    <xf numFmtId="3" fontId="11" fillId="0" borderId="1" xfId="0" applyNumberFormat="1" applyFont="1" applyFill="1" applyBorder="1" applyAlignment="1" applyProtection="1">
      <alignment vertical="center"/>
      <protection locked="0"/>
    </xf>
    <xf numFmtId="0" fontId="37" fillId="4" borderId="1" xfId="0" applyFont="1" applyFill="1" applyBorder="1" applyAlignment="1">
      <alignment horizontal="left" vertical="center"/>
    </xf>
    <xf numFmtId="0" fontId="37" fillId="0" borderId="1" xfId="0" applyFont="1" applyFill="1" applyBorder="1" applyAlignment="1">
      <alignment vertical="center"/>
    </xf>
    <xf numFmtId="0" fontId="11" fillId="0" borderId="3" xfId="0" applyFont="1" applyFill="1" applyBorder="1" applyAlignment="1" applyProtection="1">
      <alignment horizontal="left" vertical="center"/>
    </xf>
    <xf numFmtId="49" fontId="11" fillId="3" borderId="3" xfId="0" applyNumberFormat="1" applyFont="1" applyFill="1" applyBorder="1" applyAlignment="1" applyProtection="1">
      <alignment horizontal="left" vertical="center" wrapText="1"/>
    </xf>
    <xf numFmtId="49" fontId="10" fillId="3" borderId="3"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xf>
    <xf numFmtId="49" fontId="45" fillId="3" borderId="3" xfId="0" applyNumberFormat="1" applyFont="1" applyFill="1" applyBorder="1" applyAlignment="1" applyProtection="1">
      <alignment horizontal="distributed" vertical="center"/>
    </xf>
    <xf numFmtId="49" fontId="45" fillId="0" borderId="1" xfId="0" applyNumberFormat="1" applyFont="1" applyFill="1" applyBorder="1" applyAlignment="1" applyProtection="1">
      <alignment horizontal="distributed" vertical="center" wrapText="1"/>
    </xf>
    <xf numFmtId="49" fontId="10" fillId="0" borderId="2" xfId="997" applyNumberFormat="1" applyFont="1" applyFill="1" applyBorder="1" applyAlignment="1" applyProtection="1">
      <alignment horizontal="left" vertical="center"/>
    </xf>
    <xf numFmtId="0" fontId="24" fillId="0" borderId="1" xfId="1012" applyFont="1" applyFill="1" applyBorder="1" applyAlignment="1" applyProtection="1">
      <alignment horizontal="left" vertical="center" wrapText="1"/>
    </xf>
    <xf numFmtId="3" fontId="24" fillId="0" borderId="1" xfId="0" applyNumberFormat="1" applyFont="1" applyFill="1" applyBorder="1" applyAlignment="1" applyProtection="1">
      <alignment horizontal="right" vertical="center"/>
    </xf>
    <xf numFmtId="199" fontId="24" fillId="0" borderId="1" xfId="3" applyNumberFormat="1" applyFont="1" applyFill="1" applyBorder="1" applyAlignment="1" applyProtection="1">
      <alignment horizontal="right" vertical="center" wrapText="1"/>
      <protection locked="0"/>
    </xf>
    <xf numFmtId="0" fontId="24" fillId="2" borderId="1" xfId="1012" applyFont="1" applyFill="1" applyBorder="1" applyAlignment="1" applyProtection="1">
      <alignment horizontal="left" vertical="center" wrapText="1"/>
    </xf>
    <xf numFmtId="49" fontId="11" fillId="0" borderId="2" xfId="997" applyNumberFormat="1" applyFont="1" applyBorder="1" applyAlignment="1" applyProtection="1">
      <alignment horizontal="left" vertical="center"/>
    </xf>
    <xf numFmtId="0" fontId="12" fillId="2" borderId="1" xfId="1012" applyFont="1" applyFill="1" applyBorder="1" applyAlignment="1" applyProtection="1">
      <alignment horizontal="left" vertical="center" wrapText="1"/>
    </xf>
    <xf numFmtId="3" fontId="12" fillId="2" borderId="1" xfId="0" applyNumberFormat="1" applyFont="1" applyFill="1" applyBorder="1" applyAlignment="1" applyProtection="1">
      <alignment horizontal="right" vertical="center"/>
    </xf>
    <xf numFmtId="3" fontId="12" fillId="2" borderId="1" xfId="0" applyNumberFormat="1" applyFont="1" applyFill="1" applyBorder="1" applyAlignment="1" applyProtection="1">
      <alignment horizontal="right" vertical="center"/>
      <protection locked="0"/>
    </xf>
    <xf numFmtId="199" fontId="12" fillId="2" borderId="1" xfId="3" applyNumberFormat="1" applyFont="1" applyFill="1" applyBorder="1" applyAlignment="1" applyProtection="1">
      <alignment horizontal="right" vertical="center" wrapText="1"/>
      <protection locked="0"/>
    </xf>
    <xf numFmtId="49" fontId="11" fillId="0" borderId="2" xfId="997" applyNumberFormat="1" applyFont="1" applyFill="1" applyBorder="1" applyAlignment="1" applyProtection="1">
      <alignment horizontal="left" vertical="center"/>
    </xf>
    <xf numFmtId="0" fontId="12" fillId="0" borderId="1" xfId="1012" applyFont="1" applyFill="1" applyBorder="1" applyAlignment="1" applyProtection="1">
      <alignment horizontal="left" vertical="center" wrapText="1"/>
    </xf>
    <xf numFmtId="3" fontId="12" fillId="0" borderId="1" xfId="0" applyNumberFormat="1" applyFont="1" applyFill="1" applyBorder="1" applyAlignment="1" applyProtection="1">
      <alignment horizontal="right" vertical="center"/>
    </xf>
    <xf numFmtId="3" fontId="12" fillId="0" borderId="1" xfId="0" applyNumberFormat="1" applyFont="1" applyFill="1" applyBorder="1" applyAlignment="1" applyProtection="1">
      <alignment horizontal="right" vertical="center"/>
      <protection locked="0"/>
    </xf>
    <xf numFmtId="199" fontId="12" fillId="0" borderId="1" xfId="3" applyNumberFormat="1" applyFont="1" applyFill="1" applyBorder="1" applyAlignment="1" applyProtection="1">
      <alignment horizontal="right" vertical="center" wrapText="1"/>
      <protection locked="0"/>
    </xf>
    <xf numFmtId="0" fontId="24" fillId="0" borderId="1" xfId="1011" applyFont="1" applyFill="1" applyBorder="1" applyAlignment="1" applyProtection="1">
      <alignment horizontal="left" vertical="center" wrapText="1"/>
    </xf>
    <xf numFmtId="3" fontId="24" fillId="0" borderId="1" xfId="0" applyNumberFormat="1" applyFont="1" applyFill="1" applyBorder="1" applyAlignment="1" applyProtection="1">
      <alignment horizontal="right" vertical="center"/>
      <protection locked="0"/>
    </xf>
    <xf numFmtId="0" fontId="8" fillId="0" borderId="2" xfId="1012" applyFill="1" applyBorder="1" applyAlignment="1" applyProtection="1">
      <alignment horizontal="left" vertical="center"/>
    </xf>
    <xf numFmtId="0" fontId="24" fillId="0" borderId="1" xfId="1012" applyFont="1" applyFill="1" applyBorder="1" applyAlignment="1" applyProtection="1">
      <alignment horizontal="distributed" vertical="center" wrapText="1" indent="1"/>
    </xf>
    <xf numFmtId="3" fontId="12" fillId="0" borderId="0" xfId="1012" applyNumberFormat="1" applyFont="1" applyFill="1" applyProtection="1">
      <alignment vertical="center"/>
    </xf>
    <xf numFmtId="0" fontId="29" fillId="0" borderId="0" xfId="1012" applyFont="1">
      <alignment vertical="center"/>
    </xf>
    <xf numFmtId="0" fontId="31" fillId="0" borderId="0" xfId="1012" applyFont="1" applyAlignment="1">
      <alignment horizontal="center" vertical="center"/>
    </xf>
    <xf numFmtId="197" fontId="8" fillId="0" borderId="0" xfId="1012" applyNumberFormat="1">
      <alignment vertical="center"/>
    </xf>
    <xf numFmtId="0" fontId="29" fillId="0" borderId="0" xfId="1012" applyFont="1" applyFill="1">
      <alignment vertical="center"/>
    </xf>
    <xf numFmtId="0" fontId="12" fillId="0" borderId="0" xfId="1012" applyFont="1" applyFill="1">
      <alignment vertical="center"/>
    </xf>
    <xf numFmtId="0" fontId="46" fillId="0" borderId="0" xfId="1012" applyFont="1" applyFill="1">
      <alignment vertical="center"/>
    </xf>
    <xf numFmtId="197" fontId="12" fillId="0" borderId="0" xfId="1012" applyNumberFormat="1" applyFont="1" applyFill="1" applyAlignment="1">
      <alignment horizontal="right" vertical="center"/>
    </xf>
    <xf numFmtId="197" fontId="24" fillId="0" borderId="2" xfId="1012" applyNumberFormat="1" applyFont="1" applyFill="1" applyBorder="1" applyAlignment="1">
      <alignment horizontal="center" vertical="center" wrapText="1"/>
    </xf>
    <xf numFmtId="0" fontId="24" fillId="0" borderId="1" xfId="1012" applyFont="1" applyFill="1" applyBorder="1" applyAlignment="1">
      <alignment horizontal="distributed" vertical="center" wrapText="1" indent="3"/>
    </xf>
    <xf numFmtId="198" fontId="12" fillId="5" borderId="4" xfId="0" applyNumberFormat="1" applyFont="1" applyFill="1" applyBorder="1" applyAlignment="1" applyProtection="1">
      <alignment horizontal="right" vertical="center"/>
    </xf>
    <xf numFmtId="0" fontId="12" fillId="3" borderId="3" xfId="0" applyFont="1" applyFill="1" applyBorder="1" applyAlignment="1" applyProtection="1">
      <alignment vertical="center"/>
    </xf>
    <xf numFmtId="198" fontId="12" fillId="5" borderId="5" xfId="0" applyNumberFormat="1" applyFont="1" applyFill="1" applyBorder="1" applyAlignment="1" applyProtection="1">
      <alignment horizontal="right" vertical="center"/>
    </xf>
    <xf numFmtId="0" fontId="8" fillId="0" borderId="1" xfId="1012" applyBorder="1">
      <alignment vertical="center"/>
    </xf>
    <xf numFmtId="198" fontId="44" fillId="5" borderId="4" xfId="0" applyNumberFormat="1" applyFont="1" applyFill="1" applyBorder="1" applyAlignment="1" applyProtection="1">
      <alignment horizontal="right" vertical="center"/>
    </xf>
    <xf numFmtId="0" fontId="24" fillId="0" borderId="2" xfId="1012" applyFont="1" applyFill="1" applyBorder="1" applyAlignment="1">
      <alignment horizontal="left" vertical="center"/>
    </xf>
    <xf numFmtId="0" fontId="24" fillId="0" borderId="1" xfId="1011" applyFont="1" applyFill="1" applyBorder="1" applyAlignment="1">
      <alignment horizontal="left" vertical="center"/>
    </xf>
    <xf numFmtId="197" fontId="24" fillId="0" borderId="1" xfId="1012" applyNumberFormat="1" applyFont="1" applyFill="1" applyBorder="1" applyAlignment="1" applyProtection="1">
      <alignment horizontal="right" vertical="center" wrapText="1"/>
      <protection locked="0"/>
    </xf>
    <xf numFmtId="0" fontId="24" fillId="0" borderId="2" xfId="1012" applyFont="1" applyFill="1" applyBorder="1" applyAlignment="1" applyProtection="1">
      <alignment horizontal="left" vertical="center"/>
    </xf>
    <xf numFmtId="0" fontId="24" fillId="0" borderId="1" xfId="1011" applyFont="1" applyFill="1" applyBorder="1" applyAlignment="1" applyProtection="1">
      <alignment horizontal="left" vertical="center"/>
    </xf>
    <xf numFmtId="0" fontId="12" fillId="0" borderId="2" xfId="1012" applyFont="1" applyFill="1" applyBorder="1" applyAlignment="1" applyProtection="1">
      <alignment horizontal="left" vertical="center"/>
    </xf>
    <xf numFmtId="0" fontId="12" fillId="0" borderId="1" xfId="1012" applyFont="1" applyFill="1" applyBorder="1" applyAlignment="1" applyProtection="1">
      <alignment horizontal="left" vertical="center"/>
    </xf>
    <xf numFmtId="0" fontId="12" fillId="0" borderId="2" xfId="1012" applyFont="1" applyFill="1" applyBorder="1">
      <alignment vertical="center"/>
    </xf>
    <xf numFmtId="0" fontId="44" fillId="0" borderId="6" xfId="0" applyFont="1" applyFill="1" applyBorder="1" applyAlignment="1" applyProtection="1">
      <alignment vertical="center" wrapText="1"/>
    </xf>
    <xf numFmtId="0" fontId="24" fillId="0" borderId="1" xfId="1012" applyFont="1" applyFill="1" applyBorder="1" applyAlignment="1">
      <alignment horizontal="distributed" vertical="center" indent="1"/>
    </xf>
    <xf numFmtId="3" fontId="8" fillId="0" borderId="0" xfId="1012" applyNumberFormat="1">
      <alignment vertical="center"/>
    </xf>
    <xf numFmtId="0" fontId="31" fillId="0" borderId="0" xfId="1012" applyFont="1" applyProtection="1">
      <alignment vertical="center"/>
    </xf>
    <xf numFmtId="0" fontId="8" fillId="0" borderId="0" xfId="510" applyNumberFormat="1" applyFill="1" applyAlignment="1" applyProtection="1"/>
    <xf numFmtId="0" fontId="29" fillId="0" borderId="0" xfId="510" applyNumberFormat="1" applyFont="1" applyFill="1" applyAlignment="1" applyProtection="1"/>
    <xf numFmtId="0" fontId="31" fillId="0" borderId="0" xfId="1012" applyFont="1" applyFill="1" applyAlignment="1" applyProtection="1">
      <alignment horizontal="center" vertical="center" wrapText="1"/>
    </xf>
    <xf numFmtId="0" fontId="29" fillId="0" borderId="0" xfId="1011" applyFont="1" applyFill="1" applyProtection="1">
      <alignment vertical="center"/>
    </xf>
    <xf numFmtId="198" fontId="12" fillId="0" borderId="5" xfId="0" applyNumberFormat="1" applyFont="1" applyFill="1" applyBorder="1" applyAlignment="1" applyProtection="1">
      <alignment horizontal="right" vertical="center"/>
    </xf>
    <xf numFmtId="3" fontId="11" fillId="0" borderId="1" xfId="0" applyNumberFormat="1" applyFont="1" applyFill="1" applyBorder="1" applyAlignment="1" applyProtection="1">
      <alignment horizontal="right" vertical="center"/>
      <protection locked="0"/>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49" fontId="11" fillId="0" borderId="3" xfId="0" applyNumberFormat="1" applyFont="1" applyFill="1" applyBorder="1" applyAlignment="1" applyProtection="1">
      <alignment horizontal="left" vertical="center" wrapText="1"/>
    </xf>
    <xf numFmtId="0" fontId="47" fillId="0" borderId="0" xfId="1010" applyFont="1" applyFill="1" applyAlignment="1">
      <alignment vertical="center" wrapText="1"/>
    </xf>
    <xf numFmtId="0" fontId="29" fillId="0" borderId="0" xfId="1011" applyFont="1" applyFill="1">
      <alignment vertical="center"/>
    </xf>
    <xf numFmtId="197" fontId="8" fillId="0" borderId="1" xfId="1012" applyNumberFormat="1" applyBorder="1">
      <alignment vertical="center"/>
    </xf>
    <xf numFmtId="197" fontId="12" fillId="0" borderId="1" xfId="1012" applyNumberFormat="1" applyFont="1" applyFill="1" applyBorder="1" applyAlignment="1" applyProtection="1">
      <alignment horizontal="right" vertical="center" wrapText="1"/>
      <protection locked="0"/>
    </xf>
    <xf numFmtId="0" fontId="48" fillId="0" borderId="0" xfId="0" applyFont="1" applyFill="1" applyBorder="1" applyAlignment="1">
      <alignment horizontal="center" vertical="center"/>
    </xf>
    <xf numFmtId="0" fontId="48" fillId="0" borderId="7" xfId="0" applyFont="1" applyFill="1" applyBorder="1" applyAlignment="1">
      <alignment horizontal="center" vertical="center"/>
    </xf>
    <xf numFmtId="0" fontId="24" fillId="0" borderId="8" xfId="1015" applyFont="1" applyBorder="1" applyAlignment="1">
      <alignment horizontal="center" vertical="center"/>
    </xf>
    <xf numFmtId="0" fontId="24" fillId="0" borderId="2" xfId="1015" applyFont="1" applyBorder="1" applyAlignment="1">
      <alignment horizontal="center" vertical="center"/>
    </xf>
    <xf numFmtId="0" fontId="24" fillId="0" borderId="9" xfId="1015" applyFont="1" applyBorder="1" applyAlignment="1">
      <alignment horizontal="center" vertical="center"/>
    </xf>
    <xf numFmtId="0" fontId="24" fillId="0" borderId="10" xfId="1015" applyFont="1" applyBorder="1" applyAlignment="1">
      <alignment horizontal="center" vertical="center"/>
    </xf>
    <xf numFmtId="49" fontId="24" fillId="0" borderId="1" xfId="783" applyNumberFormat="1" applyFont="1" applyFill="1" applyBorder="1" applyAlignment="1" applyProtection="1">
      <alignment horizontal="center" vertical="center"/>
    </xf>
    <xf numFmtId="201" fontId="49" fillId="0" borderId="1" xfId="0" applyNumberFormat="1" applyFont="1" applyFill="1" applyBorder="1" applyAlignment="1">
      <alignment horizontal="center" vertical="center"/>
    </xf>
    <xf numFmtId="10" fontId="49" fillId="0" borderId="1" xfId="0" applyNumberFormat="1" applyFont="1" applyFill="1" applyBorder="1" applyAlignment="1">
      <alignment horizontal="center" vertical="center"/>
    </xf>
    <xf numFmtId="0" fontId="5" fillId="0" borderId="0" xfId="0" applyFont="1" applyFill="1" applyBorder="1" applyAlignment="1">
      <alignment horizontal="left" vertical="top" wrapText="1"/>
    </xf>
    <xf numFmtId="0" fontId="50" fillId="0" borderId="0" xfId="913" applyFont="1" applyAlignment="1"/>
    <xf numFmtId="0" fontId="11" fillId="0" borderId="0" xfId="0" applyFont="1" applyAlignment="1">
      <alignment horizontal="right" vertical="center"/>
    </xf>
    <xf numFmtId="0" fontId="24" fillId="0" borderId="1" xfId="1015" applyFont="1" applyBorder="1" applyAlignment="1">
      <alignment horizontal="center" vertical="center" wrapText="1"/>
    </xf>
    <xf numFmtId="0" fontId="24" fillId="0" borderId="1" xfId="0" applyFont="1" applyBorder="1" applyAlignment="1">
      <alignment horizontal="left" vertical="center"/>
    </xf>
    <xf numFmtId="198" fontId="24" fillId="0" borderId="1" xfId="1" applyNumberFormat="1" applyFont="1" applyBorder="1" applyAlignment="1">
      <alignment horizontal="right" vertical="center" wrapText="1"/>
    </xf>
    <xf numFmtId="0" fontId="11" fillId="0" borderId="1" xfId="0" applyFont="1" applyBorder="1" applyAlignment="1">
      <alignment horizontal="left" vertical="center"/>
    </xf>
    <xf numFmtId="198" fontId="11" fillId="0" borderId="1" xfId="0" applyNumberFormat="1" applyFont="1" applyBorder="1" applyAlignment="1">
      <alignment horizontal="right" vertical="center" wrapText="1"/>
    </xf>
    <xf numFmtId="0" fontId="8" fillId="0" borderId="0" xfId="1012" applyFont="1" applyFill="1">
      <alignment vertical="center"/>
    </xf>
    <xf numFmtId="0" fontId="8" fillId="0" borderId="0" xfId="1012" applyFont="1">
      <alignment vertical="center"/>
    </xf>
    <xf numFmtId="197" fontId="8" fillId="0" borderId="0" xfId="1012" applyNumberFormat="1" applyFont="1">
      <alignment vertical="center"/>
    </xf>
    <xf numFmtId="198" fontId="8" fillId="0" borderId="0" xfId="1012" applyNumberFormat="1">
      <alignment vertical="center"/>
    </xf>
    <xf numFmtId="0" fontId="51" fillId="0" borderId="0" xfId="759" applyFont="1" applyAlignment="1">
      <alignment horizontal="center" vertical="center"/>
    </xf>
    <xf numFmtId="0" fontId="0" fillId="0" borderId="0" xfId="759" applyFont="1" applyAlignment="1">
      <alignment horizontal="right"/>
    </xf>
    <xf numFmtId="197" fontId="24" fillId="0" borderId="11" xfId="1012" applyNumberFormat="1" applyFont="1" applyBorder="1" applyAlignment="1">
      <alignment horizontal="center" vertical="center" wrapText="1"/>
    </xf>
    <xf numFmtId="0" fontId="8" fillId="2" borderId="0" xfId="510" applyNumberFormat="1" applyFont="1" applyFill="1" applyAlignment="1">
      <alignment horizontal="center" vertical="center" wrapText="1"/>
    </xf>
    <xf numFmtId="0" fontId="10" fillId="0" borderId="1" xfId="0" applyFont="1" applyFill="1" applyBorder="1" applyAlignment="1">
      <alignment horizontal="left" vertical="center" wrapText="1"/>
    </xf>
    <xf numFmtId="0" fontId="24" fillId="0" borderId="1" xfId="1" applyNumberFormat="1" applyFont="1" applyFill="1" applyBorder="1" applyAlignment="1">
      <alignment horizontal="right" vertical="center" wrapText="1"/>
    </xf>
    <xf numFmtId="0" fontId="10" fillId="0" borderId="9" xfId="0" applyNumberFormat="1" applyFont="1" applyFill="1" applyBorder="1" applyAlignment="1">
      <alignment vertical="center" wrapText="1"/>
    </xf>
    <xf numFmtId="0" fontId="10" fillId="0" borderId="1" xfId="0" applyNumberFormat="1" applyFont="1" applyFill="1" applyBorder="1" applyAlignment="1">
      <alignment vertical="center" wrapText="1"/>
    </xf>
    <xf numFmtId="0" fontId="12" fillId="0" borderId="1" xfId="1" applyNumberFormat="1" applyFont="1" applyFill="1" applyBorder="1" applyAlignment="1">
      <alignment horizontal="right" vertical="center" wrapText="1"/>
    </xf>
    <xf numFmtId="0" fontId="11" fillId="0" borderId="9" xfId="0" applyNumberFormat="1" applyFont="1" applyFill="1" applyBorder="1" applyAlignment="1">
      <alignment vertical="center" wrapText="1"/>
    </xf>
    <xf numFmtId="0" fontId="11" fillId="0" borderId="1" xfId="0" applyNumberFormat="1" applyFont="1" applyFill="1" applyBorder="1" applyAlignment="1">
      <alignment vertical="center" wrapText="1"/>
    </xf>
    <xf numFmtId="202" fontId="35" fillId="0" borderId="1" xfId="0" applyNumberFormat="1" applyFont="1" applyFill="1" applyBorder="1" applyAlignment="1">
      <alignment horizontal="center" vertical="center" wrapText="1"/>
    </xf>
    <xf numFmtId="0" fontId="9" fillId="0" borderId="0" xfId="759" applyFont="1" applyFill="1" applyBorder="1" applyAlignment="1">
      <alignment horizontal="center" vertical="center"/>
    </xf>
    <xf numFmtId="0" fontId="11" fillId="0" borderId="0" xfId="759" applyFont="1" applyBorder="1" applyAlignment="1">
      <alignment horizontal="left" vertical="center"/>
    </xf>
    <xf numFmtId="0" fontId="11" fillId="0" borderId="0" xfId="759" applyFont="1" applyBorder="1" applyAlignment="1">
      <alignment horizontal="right" vertical="center"/>
    </xf>
    <xf numFmtId="0" fontId="24" fillId="0" borderId="1" xfId="0" applyFont="1" applyBorder="1" applyAlignment="1">
      <alignment horizontal="center" vertical="center" wrapText="1"/>
    </xf>
    <xf numFmtId="201" fontId="10" fillId="0" borderId="1" xfId="762" applyNumberFormat="1" applyFont="1" applyFill="1" applyBorder="1" applyAlignment="1">
      <alignment horizontal="left" vertical="center"/>
    </xf>
    <xf numFmtId="0" fontId="10" fillId="0" borderId="1" xfId="762" applyNumberFormat="1" applyFont="1" applyFill="1" applyBorder="1" applyAlignment="1">
      <alignment horizontal="right" vertical="center" wrapText="1"/>
    </xf>
    <xf numFmtId="201" fontId="11" fillId="0" borderId="1" xfId="762" applyNumberFormat="1" applyFont="1" applyFill="1" applyBorder="1" applyAlignment="1">
      <alignment horizontal="left" vertical="center"/>
    </xf>
    <xf numFmtId="0" fontId="11" fillId="0" borderId="1" xfId="762" applyNumberFormat="1" applyFont="1" applyFill="1" applyBorder="1" applyAlignment="1">
      <alignment horizontal="right" vertical="center" wrapText="1"/>
    </xf>
    <xf numFmtId="0" fontId="11" fillId="0" borderId="1" xfId="0" applyNumberFormat="1" applyFont="1" applyBorder="1" applyAlignment="1">
      <alignment horizontal="right" vertical="center" wrapText="1"/>
    </xf>
    <xf numFmtId="0" fontId="10" fillId="0" borderId="1" xfId="762" applyFont="1" applyFill="1" applyBorder="1" applyAlignment="1">
      <alignment horizontal="center" vertical="center"/>
    </xf>
    <xf numFmtId="0" fontId="11" fillId="0" borderId="0" xfId="0" applyFont="1" applyFill="1" applyAlignment="1" applyProtection="1"/>
    <xf numFmtId="0" fontId="12" fillId="0" borderId="0" xfId="510" applyFont="1" applyFill="1" applyAlignment="1"/>
    <xf numFmtId="0" fontId="24" fillId="0" borderId="0" xfId="1012" applyFont="1" applyFill="1" applyAlignment="1">
      <alignment horizontal="center" vertical="center" wrapText="1"/>
    </xf>
    <xf numFmtId="0" fontId="11" fillId="0" borderId="0" xfId="1012" applyFont="1" applyFill="1">
      <alignment vertical="center"/>
    </xf>
    <xf numFmtId="0" fontId="24" fillId="0" borderId="0" xfId="1012" applyFont="1" applyFill="1">
      <alignment vertical="center"/>
    </xf>
    <xf numFmtId="197" fontId="12" fillId="0" borderId="0" xfId="1012" applyNumberFormat="1" applyFont="1" applyFill="1">
      <alignment vertical="center"/>
    </xf>
    <xf numFmtId="0" fontId="52" fillId="0" borderId="0" xfId="1012" applyFont="1" applyFill="1" applyAlignment="1" applyProtection="1">
      <alignment horizontal="center" vertical="center"/>
    </xf>
    <xf numFmtId="0" fontId="2" fillId="0" borderId="0" xfId="1012" applyFont="1" applyFill="1" applyAlignment="1" applyProtection="1">
      <alignment horizontal="center" vertical="center"/>
    </xf>
    <xf numFmtId="197" fontId="12" fillId="0" borderId="0" xfId="1012" applyNumberFormat="1" applyFont="1" applyFill="1" applyBorder="1" applyAlignment="1">
      <alignment horizontal="right" vertical="center"/>
    </xf>
    <xf numFmtId="0" fontId="12" fillId="0" borderId="0" xfId="510" applyNumberFormat="1" applyFont="1" applyFill="1" applyAlignment="1">
      <alignment horizontal="center" vertical="center" wrapText="1"/>
    </xf>
    <xf numFmtId="202" fontId="35" fillId="0" borderId="1" xfId="0" applyNumberFormat="1" applyFont="1" applyFill="1" applyBorder="1" applyAlignment="1">
      <alignment horizontal="left" vertical="center"/>
    </xf>
    <xf numFmtId="0" fontId="12" fillId="0" borderId="0" xfId="1011" applyFont="1" applyFill="1" applyAlignment="1">
      <alignment horizontal="center" vertical="center"/>
    </xf>
    <xf numFmtId="198" fontId="12" fillId="0" borderId="4" xfId="0" applyNumberFormat="1" applyFont="1" applyFill="1" applyBorder="1" applyAlignment="1" applyProtection="1">
      <alignment vertical="center"/>
    </xf>
    <xf numFmtId="198" fontId="12" fillId="0" borderId="5" xfId="0" applyNumberFormat="1" applyFont="1" applyFill="1" applyBorder="1" applyAlignment="1" applyProtection="1">
      <alignment vertical="center"/>
    </xf>
    <xf numFmtId="0" fontId="10" fillId="0" borderId="1" xfId="0" applyFont="1" applyFill="1" applyBorder="1" applyAlignment="1" applyProtection="1">
      <alignment horizontal="left" vertical="center"/>
    </xf>
    <xf numFmtId="0" fontId="24" fillId="0" borderId="1" xfId="0" applyFont="1" applyFill="1" applyBorder="1" applyAlignment="1">
      <alignment horizontal="left" vertical="center"/>
    </xf>
    <xf numFmtId="49" fontId="24" fillId="0" borderId="1" xfId="0" applyNumberFormat="1" applyFont="1" applyFill="1" applyBorder="1" applyAlignment="1">
      <alignment vertical="center" wrapText="1"/>
    </xf>
    <xf numFmtId="0" fontId="24" fillId="0" borderId="1" xfId="1" applyNumberFormat="1" applyFont="1" applyFill="1" applyBorder="1" applyAlignment="1" applyProtection="1">
      <alignment vertical="center" wrapText="1"/>
      <protection locked="0"/>
    </xf>
    <xf numFmtId="49" fontId="24" fillId="0" borderId="1" xfId="1023" applyNumberFormat="1" applyFont="1" applyFill="1" applyBorder="1" applyAlignment="1" applyProtection="1">
      <alignment horizontal="left" vertical="center"/>
    </xf>
    <xf numFmtId="0" fontId="24" fillId="0" borderId="1" xfId="1012" applyFont="1" applyFill="1" applyBorder="1" applyAlignment="1">
      <alignment horizontal="center" vertical="center" wrapText="1"/>
    </xf>
    <xf numFmtId="3" fontId="12" fillId="0" borderId="0" xfId="1012" applyNumberFormat="1" applyFont="1" applyFill="1">
      <alignment vertical="center"/>
    </xf>
    <xf numFmtId="0" fontId="12" fillId="0" borderId="0" xfId="1012" applyNumberFormat="1" applyFont="1" applyFill="1">
      <alignment vertical="center"/>
    </xf>
    <xf numFmtId="0" fontId="0" fillId="0" borderId="0" xfId="0" applyAlignment="1" applyProtection="1"/>
    <xf numFmtId="0" fontId="8" fillId="2" borderId="0" xfId="1011" applyFill="1">
      <alignment vertical="center"/>
    </xf>
    <xf numFmtId="0" fontId="8" fillId="0" borderId="0" xfId="1011" applyFill="1">
      <alignment vertical="center"/>
    </xf>
    <xf numFmtId="198" fontId="12" fillId="0" borderId="0" xfId="1012" applyNumberFormat="1" applyFont="1" applyFill="1">
      <alignment vertical="center"/>
    </xf>
    <xf numFmtId="198" fontId="53" fillId="0" borderId="0" xfId="1012" applyNumberFormat="1" applyFont="1" applyFill="1" applyAlignment="1" applyProtection="1">
      <alignment horizontal="center" vertical="center"/>
    </xf>
    <xf numFmtId="0" fontId="12" fillId="0" borderId="0" xfId="1012" applyFont="1" applyFill="1" applyAlignment="1">
      <alignment horizontal="left" vertical="center"/>
    </xf>
    <xf numFmtId="198" fontId="46" fillId="0" borderId="0" xfId="1012" applyNumberFormat="1" applyFont="1" applyFill="1">
      <alignment vertical="center"/>
    </xf>
    <xf numFmtId="197" fontId="24" fillId="0" borderId="2" xfId="1012" applyNumberFormat="1" applyFont="1" applyFill="1" applyBorder="1" applyAlignment="1">
      <alignment vertical="center" wrapText="1"/>
    </xf>
    <xf numFmtId="198" fontId="24" fillId="0" borderId="1" xfId="1012" applyNumberFormat="1" applyFont="1" applyFill="1" applyBorder="1" applyAlignment="1">
      <alignment horizontal="center" vertical="center" wrapText="1"/>
    </xf>
    <xf numFmtId="0" fontId="24" fillId="0" borderId="2" xfId="1012" applyNumberFormat="1" applyFont="1" applyFill="1" applyBorder="1" applyAlignment="1">
      <alignment horizontal="left" vertical="center"/>
    </xf>
    <xf numFmtId="0" fontId="24" fillId="0" borderId="1" xfId="1012" applyNumberFormat="1" applyFont="1" applyFill="1" applyBorder="1" applyAlignment="1">
      <alignment vertical="center" wrapText="1"/>
    </xf>
    <xf numFmtId="0" fontId="12" fillId="0" borderId="2" xfId="1012" applyFont="1" applyFill="1" applyBorder="1" applyAlignment="1">
      <alignment horizontal="left" vertical="center"/>
    </xf>
    <xf numFmtId="0" fontId="12" fillId="0" borderId="1" xfId="1012" applyFont="1" applyFill="1" applyBorder="1" applyAlignment="1">
      <alignment horizontal="left" vertical="center" wrapText="1"/>
    </xf>
    <xf numFmtId="198" fontId="54" fillId="0" borderId="1" xfId="1334" applyNumberFormat="1" applyFont="1" applyFill="1" applyBorder="1" applyAlignment="1" applyProtection="1">
      <alignment horizontal="right" vertical="center" wrapText="1"/>
    </xf>
    <xf numFmtId="198" fontId="37" fillId="0" borderId="1" xfId="0" applyNumberFormat="1" applyFont="1" applyFill="1" applyBorder="1" applyAlignment="1" applyProtection="1">
      <alignment horizontal="right" vertical="center"/>
      <protection locked="0"/>
    </xf>
    <xf numFmtId="198" fontId="12" fillId="5" borderId="4" xfId="0" applyNumberFormat="1" applyFont="1" applyFill="1" applyBorder="1" applyAlignment="1" applyProtection="1">
      <alignment vertical="center"/>
    </xf>
    <xf numFmtId="0" fontId="12" fillId="2" borderId="2" xfId="1012" applyFont="1" applyFill="1" applyBorder="1" applyAlignment="1">
      <alignment horizontal="left" vertical="center"/>
    </xf>
    <xf numFmtId="0" fontId="12" fillId="2" borderId="1" xfId="1012" applyFont="1" applyFill="1" applyBorder="1" applyAlignment="1">
      <alignment horizontal="left" vertical="center" wrapText="1"/>
    </xf>
    <xf numFmtId="198" fontId="12" fillId="2" borderId="1" xfId="1" applyNumberFormat="1" applyFont="1" applyFill="1" applyBorder="1" applyAlignment="1">
      <alignment horizontal="right" vertical="center" wrapText="1"/>
    </xf>
    <xf numFmtId="198" fontId="12" fillId="2" borderId="1" xfId="1" applyNumberFormat="1" applyFont="1" applyFill="1" applyBorder="1" applyAlignment="1" applyProtection="1">
      <alignment horizontal="right" vertical="center" wrapText="1"/>
      <protection locked="0"/>
    </xf>
    <xf numFmtId="0" fontId="12" fillId="0" borderId="2" xfId="1012" applyFont="1" applyFill="1" applyBorder="1" applyAlignment="1">
      <alignment horizontal="left" vertical="top" wrapText="1"/>
    </xf>
    <xf numFmtId="0" fontId="12" fillId="0" borderId="1" xfId="1012" applyNumberFormat="1" applyFont="1" applyFill="1" applyBorder="1" applyAlignment="1">
      <alignment vertical="center" wrapText="1"/>
    </xf>
    <xf numFmtId="198" fontId="12" fillId="0" borderId="1" xfId="1" applyNumberFormat="1" applyFont="1" applyFill="1" applyBorder="1" applyAlignment="1" applyProtection="1">
      <alignment horizontal="right" vertical="center" wrapText="1"/>
      <protection locked="0"/>
    </xf>
    <xf numFmtId="0" fontId="24" fillId="0" borderId="2" xfId="1012" applyFont="1" applyFill="1" applyBorder="1" applyAlignment="1">
      <alignment horizontal="distributed" vertical="center"/>
    </xf>
    <xf numFmtId="49" fontId="24" fillId="0" borderId="1" xfId="0" applyNumberFormat="1" applyFont="1" applyFill="1" applyBorder="1" applyAlignment="1" applyProtection="1">
      <alignment horizontal="distributed" vertical="center" wrapText="1"/>
    </xf>
    <xf numFmtId="198" fontId="24" fillId="0" borderId="1" xfId="1" applyNumberFormat="1" applyFont="1" applyFill="1" applyBorder="1" applyAlignment="1" applyProtection="1">
      <alignment horizontal="right" vertical="center" wrapText="1"/>
      <protection locked="0"/>
    </xf>
    <xf numFmtId="0" fontId="24" fillId="0" borderId="2" xfId="1012" applyNumberFormat="1" applyFont="1" applyFill="1" applyBorder="1" applyAlignment="1" applyProtection="1">
      <alignment horizontal="left" vertical="center"/>
    </xf>
    <xf numFmtId="0" fontId="24" fillId="0" borderId="1" xfId="1012" applyNumberFormat="1" applyFont="1" applyFill="1" applyBorder="1" applyAlignment="1" applyProtection="1">
      <alignment vertical="center" wrapText="1"/>
    </xf>
    <xf numFmtId="0" fontId="12" fillId="0" borderId="1" xfId="0" applyNumberFormat="1" applyFont="1" applyFill="1" applyBorder="1" applyAlignment="1" applyProtection="1">
      <alignment horizontal="right" vertical="center"/>
      <protection locked="0"/>
    </xf>
    <xf numFmtId="0" fontId="12" fillId="2" borderId="2" xfId="1011" applyFont="1" applyFill="1" applyBorder="1" applyAlignment="1" applyProtection="1">
      <alignment horizontal="left" vertical="center"/>
    </xf>
    <xf numFmtId="0" fontId="12" fillId="0" borderId="1" xfId="1011" applyFont="1" applyFill="1" applyBorder="1" applyAlignment="1" applyProtection="1">
      <alignment horizontal="left" vertical="center" wrapText="1"/>
    </xf>
    <xf numFmtId="0" fontId="12" fillId="2" borderId="1" xfId="1011" applyFont="1" applyFill="1" applyBorder="1" applyAlignment="1" applyProtection="1">
      <alignment horizontal="left" vertical="center" wrapText="1"/>
    </xf>
    <xf numFmtId="197" fontId="12" fillId="2" borderId="1" xfId="1012" applyNumberFormat="1" applyFont="1" applyFill="1" applyBorder="1" applyAlignment="1" applyProtection="1">
      <alignment horizontal="right" vertical="center" wrapText="1"/>
      <protection locked="0"/>
    </xf>
    <xf numFmtId="197" fontId="12" fillId="0" borderId="1" xfId="1011" applyNumberFormat="1" applyFont="1" applyFill="1" applyBorder="1" applyAlignment="1" applyProtection="1">
      <alignment horizontal="right" vertical="center" wrapText="1"/>
      <protection locked="0"/>
    </xf>
    <xf numFmtId="0" fontId="39" fillId="0" borderId="2" xfId="1012" applyFont="1" applyFill="1" applyBorder="1" applyAlignment="1">
      <alignment horizontal="distributed" vertical="center"/>
    </xf>
    <xf numFmtId="0" fontId="24" fillId="0" borderId="1" xfId="1012" applyFont="1" applyFill="1" applyBorder="1" applyAlignment="1">
      <alignment horizontal="distributed" vertical="center" wrapText="1" indent="2"/>
    </xf>
    <xf numFmtId="198" fontId="8" fillId="0" borderId="0" xfId="1012" applyNumberFormat="1" applyFill="1">
      <alignment vertical="center"/>
    </xf>
    <xf numFmtId="198" fontId="2" fillId="0" borderId="0" xfId="1012" applyNumberFormat="1" applyFont="1" applyFill="1" applyAlignment="1" applyProtection="1">
      <alignment horizontal="center" vertical="center"/>
    </xf>
    <xf numFmtId="0" fontId="0" fillId="0" borderId="0" xfId="0" applyFill="1" applyAlignment="1" applyProtection="1"/>
    <xf numFmtId="0" fontId="0" fillId="0" borderId="0" xfId="1012" applyFont="1" applyFill="1">
      <alignment vertical="center"/>
    </xf>
    <xf numFmtId="197" fontId="24" fillId="0" borderId="12" xfId="1012" applyNumberFormat="1" applyFont="1" applyFill="1" applyBorder="1" applyAlignment="1">
      <alignment horizontal="center" vertical="center" wrapText="1"/>
    </xf>
    <xf numFmtId="197" fontId="24" fillId="0" borderId="0" xfId="1012" applyNumberFormat="1" applyFont="1" applyFill="1" applyAlignment="1">
      <alignment horizontal="center" vertical="center" wrapText="1"/>
    </xf>
    <xf numFmtId="0" fontId="12" fillId="0" borderId="1" xfId="1022" applyNumberFormat="1" applyFont="1" applyFill="1" applyBorder="1" applyAlignment="1" applyProtection="1">
      <alignment vertical="center" wrapText="1"/>
    </xf>
    <xf numFmtId="198" fontId="54" fillId="0" borderId="1" xfId="0" applyNumberFormat="1" applyFont="1" applyFill="1" applyBorder="1" applyAlignment="1">
      <alignment horizontal="right" vertical="center" wrapText="1"/>
    </xf>
    <xf numFmtId="49" fontId="12" fillId="0" borderId="1" xfId="1022" applyNumberFormat="1" applyFont="1" applyFill="1" applyBorder="1" applyAlignment="1" applyProtection="1">
      <alignment horizontal="left" vertical="center" wrapText="1"/>
    </xf>
    <xf numFmtId="0" fontId="24" fillId="0" borderId="1" xfId="1012" applyFont="1" applyFill="1" applyBorder="1" applyAlignment="1">
      <alignment vertical="center" wrapText="1"/>
    </xf>
    <xf numFmtId="0" fontId="12" fillId="0" borderId="2" xfId="1012" applyNumberFormat="1" applyFont="1" applyFill="1" applyBorder="1" applyAlignment="1">
      <alignment horizontal="left" vertical="center"/>
    </xf>
    <xf numFmtId="0" fontId="12" fillId="0" borderId="1" xfId="1012" applyNumberFormat="1" applyFont="1" applyFill="1" applyBorder="1" applyAlignment="1">
      <alignment horizontal="left" vertical="center" wrapText="1"/>
    </xf>
    <xf numFmtId="0" fontId="12" fillId="0" borderId="2" xfId="1011" applyFont="1" applyFill="1" applyBorder="1" applyAlignment="1">
      <alignment horizontal="left" vertical="center"/>
    </xf>
    <xf numFmtId="0" fontId="24" fillId="0" borderId="1" xfId="1012" applyNumberFormat="1" applyFont="1" applyFill="1" applyBorder="1" applyAlignment="1">
      <alignment horizontal="left" vertical="center" wrapText="1"/>
    </xf>
    <xf numFmtId="198" fontId="24" fillId="0" borderId="1" xfId="1" applyNumberFormat="1" applyFont="1" applyFill="1" applyBorder="1" applyAlignment="1" applyProtection="1">
      <alignment horizontal="right" vertical="center"/>
      <protection locked="0"/>
    </xf>
    <xf numFmtId="0" fontId="55" fillId="0" borderId="0" xfId="1012" applyFont="1" applyFill="1">
      <alignment vertical="center"/>
    </xf>
    <xf numFmtId="0" fontId="24" fillId="2" borderId="0" xfId="1012" applyFont="1" applyFill="1" applyAlignment="1" applyProtection="1">
      <alignment horizontal="center" vertical="center" wrapText="1"/>
    </xf>
    <xf numFmtId="0" fontId="12" fillId="2" borderId="0" xfId="1012" applyFont="1" applyFill="1" applyProtection="1">
      <alignment vertical="center"/>
    </xf>
    <xf numFmtId="0" fontId="8" fillId="2" borderId="0" xfId="1011" applyFill="1" applyProtection="1">
      <alignment vertical="center"/>
    </xf>
    <xf numFmtId="0" fontId="8" fillId="2" borderId="0" xfId="1012" applyFill="1" applyProtection="1">
      <alignment vertical="center"/>
    </xf>
    <xf numFmtId="0" fontId="12" fillId="2" borderId="0" xfId="1012" applyNumberFormat="1" applyFont="1" applyFill="1" applyProtection="1">
      <alignment vertical="center"/>
    </xf>
    <xf numFmtId="197" fontId="8" fillId="2" borderId="0" xfId="1012" applyNumberFormat="1" applyFill="1" applyProtection="1">
      <alignment vertical="center"/>
    </xf>
    <xf numFmtId="0" fontId="56" fillId="2" borderId="0" xfId="1012" applyFont="1" applyFill="1" applyProtection="1">
      <alignment vertical="center"/>
    </xf>
    <xf numFmtId="0" fontId="53" fillId="0" borderId="0" xfId="1012" applyNumberFormat="1" applyFont="1" applyFill="1" applyAlignment="1" applyProtection="1">
      <alignment horizontal="center" vertical="center"/>
    </xf>
    <xf numFmtId="0" fontId="12" fillId="0" borderId="0" xfId="1012" applyFont="1" applyFill="1" applyAlignment="1" applyProtection="1">
      <alignment horizontal="left" vertical="center"/>
    </xf>
    <xf numFmtId="0" fontId="46" fillId="0" borderId="0" xfId="1012" applyNumberFormat="1" applyFont="1" applyFill="1" applyProtection="1">
      <alignment vertical="center"/>
    </xf>
    <xf numFmtId="0" fontId="12" fillId="0" borderId="0" xfId="1012" applyNumberFormat="1" applyFont="1" applyFill="1" applyProtection="1">
      <alignment vertical="center"/>
    </xf>
    <xf numFmtId="0" fontId="24" fillId="0" borderId="1" xfId="1012" applyFont="1" applyFill="1" applyBorder="1" applyAlignment="1" applyProtection="1">
      <alignment horizontal="center" vertical="center" wrapText="1"/>
    </xf>
    <xf numFmtId="0" fontId="24" fillId="0" borderId="1" xfId="1012" applyNumberFormat="1" applyFont="1" applyFill="1" applyBorder="1" applyAlignment="1" applyProtection="1">
      <alignment horizontal="center" vertical="center" wrapText="1"/>
    </xf>
    <xf numFmtId="197" fontId="24" fillId="0" borderId="0" xfId="1012" applyNumberFormat="1" applyFont="1" applyFill="1" applyAlignment="1" applyProtection="1">
      <alignment horizontal="center" vertical="center" wrapText="1"/>
    </xf>
    <xf numFmtId="0" fontId="24" fillId="0" borderId="1" xfId="0" applyNumberFormat="1" applyFont="1" applyFill="1" applyBorder="1" applyAlignment="1" applyProtection="1">
      <alignment horizontal="right" vertical="center"/>
      <protection locked="0"/>
    </xf>
    <xf numFmtId="0" fontId="29" fillId="0" borderId="0" xfId="1011" applyFont="1" applyFill="1" applyAlignment="1" applyProtection="1">
      <alignment horizontal="center" vertical="center"/>
    </xf>
    <xf numFmtId="0" fontId="54" fillId="0" borderId="1" xfId="1334" applyNumberFormat="1" applyFont="1" applyFill="1" applyBorder="1" applyAlignment="1" applyProtection="1">
      <alignment horizontal="right" vertical="center" wrapText="1"/>
    </xf>
    <xf numFmtId="0" fontId="12" fillId="5" borderId="4" xfId="0" applyNumberFormat="1" applyFont="1" applyFill="1" applyBorder="1" applyAlignment="1" applyProtection="1">
      <alignment vertical="center"/>
    </xf>
    <xf numFmtId="0" fontId="37" fillId="0" borderId="1" xfId="0" applyNumberFormat="1" applyFont="1" applyFill="1" applyBorder="1" applyAlignment="1" applyProtection="1">
      <alignment horizontal="right" vertical="center"/>
      <protection locked="0"/>
    </xf>
    <xf numFmtId="0" fontId="12" fillId="0" borderId="2" xfId="1012" applyFont="1" applyFill="1" applyBorder="1" applyAlignment="1" applyProtection="1">
      <alignment horizontal="left" vertical="top" wrapText="1"/>
    </xf>
    <xf numFmtId="0" fontId="12" fillId="0" borderId="1" xfId="1012" applyNumberFormat="1" applyFont="1" applyFill="1" applyBorder="1" applyAlignment="1" applyProtection="1">
      <alignment vertical="center" wrapText="1"/>
    </xf>
    <xf numFmtId="0" fontId="24" fillId="0" borderId="2" xfId="1012" applyFont="1" applyFill="1" applyBorder="1" applyAlignment="1" applyProtection="1">
      <alignment horizontal="distributed" vertical="center"/>
    </xf>
    <xf numFmtId="199" fontId="24" fillId="0" borderId="1" xfId="369" applyNumberFormat="1" applyFont="1" applyFill="1" applyBorder="1" applyAlignment="1" applyProtection="1">
      <alignment horizontal="right" vertical="center" wrapText="1"/>
      <protection locked="0"/>
    </xf>
    <xf numFmtId="0" fontId="12" fillId="0" borderId="2" xfId="1011" applyFont="1" applyFill="1" applyBorder="1" applyAlignment="1" applyProtection="1">
      <alignment horizontal="left" vertical="center"/>
    </xf>
    <xf numFmtId="0" fontId="39" fillId="0" borderId="2" xfId="1012" applyFont="1" applyFill="1" applyBorder="1" applyAlignment="1" applyProtection="1">
      <alignment horizontal="distributed" vertical="center"/>
    </xf>
    <xf numFmtId="0" fontId="24" fillId="0" borderId="1" xfId="1012" applyNumberFormat="1" applyFont="1" applyFill="1" applyBorder="1" applyAlignment="1" applyProtection="1">
      <alignment horizontal="distributed" vertical="center"/>
    </xf>
    <xf numFmtId="0" fontId="12" fillId="0" borderId="2" xfId="1012" applyFont="1" applyFill="1" applyBorder="1" applyAlignment="1" applyProtection="1" quotePrefix="1">
      <alignment horizontal="left" vertical="center"/>
    </xf>
    <xf numFmtId="0" fontId="12" fillId="2" borderId="2" xfId="1012" applyFont="1" applyFill="1" applyBorder="1" applyAlignment="1" quotePrefix="1">
      <alignment horizontal="left" vertical="center"/>
    </xf>
  </cellXfs>
  <cellStyles count="133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_Book1_1 2 2 2" xfId="49"/>
    <cellStyle name="部门 4" xfId="50"/>
    <cellStyle name="强调文字颜色 2 3 2" xfId="51"/>
    <cellStyle name="Accent5 9" xfId="52"/>
    <cellStyle name="汇总 6" xfId="53"/>
    <cellStyle name="百分比 2 8 2" xfId="54"/>
    <cellStyle name="args.style" xfId="55"/>
    <cellStyle name="好 3 2 2" xfId="56"/>
    <cellStyle name="Accent1 5" xfId="57"/>
    <cellStyle name="Accent2 - 40%" xfId="58"/>
    <cellStyle name="常规 3 4 3" xfId="59"/>
    <cellStyle name="Accent2 - 20% 2" xfId="60"/>
    <cellStyle name="常规 3 2 3 2" xfId="61"/>
    <cellStyle name="_Book1_2 2" xfId="62"/>
    <cellStyle name="常规 26 2" xfId="63"/>
    <cellStyle name="Accent6 4" xfId="64"/>
    <cellStyle name="日期" xfId="65"/>
    <cellStyle name="60% - 强调文字颜色 6 3 2" xfId="66"/>
    <cellStyle name="Accent2 - 60%" xfId="67"/>
    <cellStyle name="好_0605石屏县 2 2" xfId="68"/>
    <cellStyle name="Input [yellow] 4" xfId="69"/>
    <cellStyle name="60% - 强调文字颜色 4 2 2 2" xfId="70"/>
    <cellStyle name="差_Book1 2" xfId="71"/>
    <cellStyle name="Accent4 5" xfId="72"/>
    <cellStyle name="_ET_STYLE_NoName_00__Sheet3" xfId="73"/>
    <cellStyle name="60% - 强调文字颜色 2 3" xfId="74"/>
    <cellStyle name="Accent5 - 60% 2 2" xfId="75"/>
    <cellStyle name="Accent6 3" xfId="76"/>
    <cellStyle name="Accent3 4 2" xfId="77"/>
    <cellStyle name="百分比 7" xfId="78"/>
    <cellStyle name="常规 6 5" xfId="79"/>
    <cellStyle name="常规 4 2 2 3" xfId="80"/>
    <cellStyle name="60% - 强调文字颜色 2 2 2" xfId="81"/>
    <cellStyle name="Accent1 - 60% 2 2" xfId="82"/>
    <cellStyle name="标题 1 5 2" xfId="83"/>
    <cellStyle name="百分比 4" xfId="84"/>
    <cellStyle name="差 7" xfId="85"/>
    <cellStyle name="0,0_x000d__x000a_NA_x000d__x000a_" xfId="86"/>
    <cellStyle name="60% - 强调文字颜色 2 2 2 2" xfId="87"/>
    <cellStyle name="百分比 5" xfId="88"/>
    <cellStyle name="Accent4 2 2" xfId="89"/>
    <cellStyle name="Accent6 2" xfId="90"/>
    <cellStyle name="百分比 6" xfId="91"/>
    <cellStyle name="Accent6 5" xfId="92"/>
    <cellStyle name="40% - 强调文字颜色 4 2" xfId="93"/>
    <cellStyle name="常规 2 2 2 5" xfId="94"/>
    <cellStyle name="PSHeading 4" xfId="95"/>
    <cellStyle name="60% - 强调文字颜色 4 2 3" xfId="96"/>
    <cellStyle name="20% - 强调文字颜色 3 3" xfId="97"/>
    <cellStyle name="常规 2 2 2 4" xfId="98"/>
    <cellStyle name="编号 3 2" xfId="99"/>
    <cellStyle name="Accent6 - 20% 2 2" xfId="100"/>
    <cellStyle name="Accent2 - 40% 2" xfId="101"/>
    <cellStyle name="好_2008年地州对账表(国库资金）" xfId="102"/>
    <cellStyle name="Accent2 - 40% 3" xfId="103"/>
    <cellStyle name="PSChar" xfId="104"/>
    <cellStyle name="60% - 强调文字颜色 5 2 2 2" xfId="105"/>
    <cellStyle name="Accent6 6" xfId="106"/>
    <cellStyle name="标题 1 4 2" xfId="107"/>
    <cellStyle name="_弱电系统设备配置报价清单" xfId="108"/>
    <cellStyle name="Accent6 7" xfId="109"/>
    <cellStyle name="标题 1 4 3" xfId="110"/>
    <cellStyle name="_Book1_2 3" xfId="111"/>
    <cellStyle name="常规 2 12 2" xfId="112"/>
    <cellStyle name="Accent2 - 20% 3" xfId="113"/>
    <cellStyle name="_ET_STYLE_NoName_00__Book1" xfId="114"/>
    <cellStyle name="_ET_STYLE_NoName_00_" xfId="115"/>
    <cellStyle name="_Book1_1" xfId="116"/>
    <cellStyle name="_20100326高清市院遂宁检察院1080P配置清单26日改" xfId="117"/>
    <cellStyle name="_Book1_2 2 2" xfId="118"/>
    <cellStyle name="Accent2 - 20% 2 2" xfId="119"/>
    <cellStyle name="百分比 2 2 4" xfId="120"/>
    <cellStyle name="_Book1_2 2 3" xfId="121"/>
    <cellStyle name="百分比 2 10 2" xfId="122"/>
    <cellStyle name="百分比 2 2 5" xfId="123"/>
    <cellStyle name="_Book1_2 2 2 2" xfId="124"/>
    <cellStyle name="百分比 2 2 4 2" xfId="125"/>
    <cellStyle name="_Book1_3 2" xfId="126"/>
    <cellStyle name="常规 2 7 2" xfId="127"/>
    <cellStyle name="_Book1" xfId="128"/>
    <cellStyle name="_Book1_2" xfId="129"/>
    <cellStyle name="常规 3 2 3" xfId="130"/>
    <cellStyle name="Accent2 - 20%" xfId="131"/>
    <cellStyle name="_Book1_2 3 2" xfId="132"/>
    <cellStyle name="百分比 2 3 4" xfId="133"/>
    <cellStyle name="_Book1_2 4" xfId="134"/>
    <cellStyle name="_Book1_3" xfId="135"/>
    <cellStyle name="超级链接 2" xfId="136"/>
    <cellStyle name="Accent1 4 2" xfId="137"/>
    <cellStyle name="_ET_STYLE_NoName_00__Book1_1" xfId="138"/>
    <cellStyle name="Accent5 - 60% 3" xfId="139"/>
    <cellStyle name="_ET_STYLE_NoName_00__Book1_1 2" xfId="140"/>
    <cellStyle name="_ET_STYLE_NoName_00__Book1_1 2 2" xfId="141"/>
    <cellStyle name="Percent [2]" xfId="142"/>
    <cellStyle name="百分比 2 7 2" xfId="143"/>
    <cellStyle name="_ET_STYLE_NoName_00__Book1_1 2 3" xfId="144"/>
    <cellStyle name="标题 2 2 2 2" xfId="145"/>
    <cellStyle name="_ET_STYLE_NoName_00__Book1_1 3" xfId="146"/>
    <cellStyle name="_ET_STYLE_NoName_00__Book1_1 3 2" xfId="147"/>
    <cellStyle name="超级链接" xfId="148"/>
    <cellStyle name="Accent1 4" xfId="149"/>
    <cellStyle name="_ET_STYLE_NoName_00__Book1_1 4" xfId="150"/>
    <cellStyle name="_关闭破产企业已移交地方管理中小学校退休教师情况明细表(1)" xfId="151"/>
    <cellStyle name="Accent5 4"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20% - 强调文字颜色 2 3" xfId="161"/>
    <cellStyle name="60% - 强调文字颜色 3 2 2 2" xfId="162"/>
    <cellStyle name="常规 3 2 5" xfId="163"/>
    <cellStyle name="20% - 强调文字颜色 3 2" xfId="164"/>
    <cellStyle name="20% - 强调文字颜色 3 2 2" xfId="165"/>
    <cellStyle name="常规 3 3 5" xfId="166"/>
    <cellStyle name="20% - 强调文字颜色 4 2" xfId="167"/>
    <cellStyle name="Mon閠aire_!!!GO" xfId="168"/>
    <cellStyle name="常规 3 3 5 2" xfId="169"/>
    <cellStyle name="20% - 强调文字颜色 4 2 2" xfId="170"/>
    <cellStyle name="常规 3 3 6" xfId="171"/>
    <cellStyle name="20% - 强调文字颜色 4 3" xfId="172"/>
    <cellStyle name="Accent6 - 60% 2 2"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常规 9 2" xfId="183"/>
    <cellStyle name="40% - 强调文字颜色 1 3" xfId="184"/>
    <cellStyle name="Accent1"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40% - 强调文字颜色 4 3" xfId="193"/>
    <cellStyle name="Accent6 - 20% 2" xfId="194"/>
    <cellStyle name="好 2 3" xfId="195"/>
    <cellStyle name="40% - 强调文字颜色 5 2" xfId="196"/>
    <cellStyle name="40% - 强调文字颜色 5 2 2" xfId="197"/>
    <cellStyle name="60% - 强调文字颜色 4 3" xfId="198"/>
    <cellStyle name="好 2 4" xfId="199"/>
    <cellStyle name="40% - 强调文字颜色 5 3" xfId="200"/>
    <cellStyle name="好 3 3" xfId="201"/>
    <cellStyle name="40% - 强调文字颜色 6 2" xfId="202"/>
    <cellStyle name="适中 2 2" xfId="203"/>
    <cellStyle name="百分比 2 9" xfId="204"/>
    <cellStyle name="标题 2 2 4" xfId="205"/>
    <cellStyle name="40% - 强调文字颜色 6 2 2" xfId="206"/>
    <cellStyle name="Accent2 5" xfId="207"/>
    <cellStyle name="适中 2 2 2" xfId="208"/>
    <cellStyle name="百分比 2 9 2" xfId="209"/>
    <cellStyle name="好 3 4" xfId="210"/>
    <cellStyle name="40% - 强调文字颜色 6 3" xfId="211"/>
    <cellStyle name="60% - 强调文字颜色 1 2" xfId="212"/>
    <cellStyle name="输出 3 4" xfId="213"/>
    <cellStyle name="Accent6 2 2" xfId="214"/>
    <cellStyle name="60% - 强调文字颜色 1 2 2" xfId="215"/>
    <cellStyle name="60% - 强调文字颜色 1 2 2 2" xfId="216"/>
    <cellStyle name="好 7" xfId="217"/>
    <cellStyle name="标题 3 2 4" xfId="218"/>
    <cellStyle name="60% - 强调文字颜色 1 2 3" xfId="219"/>
    <cellStyle name="百分比 2 3 4 2" xfId="220"/>
    <cellStyle name="60% - 强调文字颜色 1 3" xfId="221"/>
    <cellStyle name="60% - 强调文字颜色 1 3 2" xfId="222"/>
    <cellStyle name="60% - 强调文字颜色 2 2" xfId="223"/>
    <cellStyle name="输出 4 4" xfId="224"/>
    <cellStyle name="常规 5" xfId="225"/>
    <cellStyle name="Accent6 3 2" xfId="226"/>
    <cellStyle name="60% - 强调文字颜色 2 2 3" xfId="227"/>
    <cellStyle name="Accent6 - 60%" xfId="228"/>
    <cellStyle name="注释 2" xfId="229"/>
    <cellStyle name="60% - 强调文字颜色 2 3 2" xfId="230"/>
    <cellStyle name="60% - 强调文字颜色 3 2" xfId="231"/>
    <cellStyle name="Accent6 4 2" xfId="232"/>
    <cellStyle name="60% - 强调文字颜色 3 2 2" xfId="233"/>
    <cellStyle name="60% - 强调文字颜色 3 2 3" xfId="234"/>
    <cellStyle name="60% - 强调文字颜色 3 3" xfId="235"/>
    <cellStyle name="Accent5 - 40% 2" xfId="236"/>
    <cellStyle name="60% - 强调文字颜色 3 3 2" xfId="237"/>
    <cellStyle name="Accent5 - 40% 2 2" xfId="238"/>
    <cellStyle name="60% - 强调文字颜色 4 2" xfId="239"/>
    <cellStyle name="Accent6 5 2" xfId="240"/>
    <cellStyle name="60% - 强调文字颜色 4 2 2" xfId="241"/>
    <cellStyle name="常规 20" xfId="242"/>
    <cellStyle name="常规 15" xfId="243"/>
    <cellStyle name="60% - 强调文字颜色 4 3 2" xfId="244"/>
    <cellStyle name="60% - 强调文字颜色 5 2" xfId="245"/>
    <cellStyle name="标题 1 4 2 2" xfId="246"/>
    <cellStyle name="60% - 强调文字颜色 5 2 2" xfId="247"/>
    <cellStyle name="60% - 强调文字颜色 5 2 3" xfId="248"/>
    <cellStyle name="百分比 2 10" xfId="249"/>
    <cellStyle name="60% - 强调文字颜色 5 3" xfId="250"/>
    <cellStyle name="60% - 强调文字颜色 5 3 2" xfId="251"/>
    <cellStyle name="RowLevel_0" xfId="252"/>
    <cellStyle name="60% - 强调文字颜色 6 2" xfId="253"/>
    <cellStyle name="60% - 强调文字颜色 6 2 2" xfId="254"/>
    <cellStyle name="强调文字颜色 5 2 3" xfId="255"/>
    <cellStyle name="Header2" xfId="256"/>
    <cellStyle name="60% - 强调文字颜色 6 2 2 2" xfId="257"/>
    <cellStyle name="Header2 2" xfId="258"/>
    <cellStyle name="60% - 强调文字颜色 6 2 3" xfId="259"/>
    <cellStyle name="60% - 强调文字颜色 6 3" xfId="260"/>
    <cellStyle name="6mal" xfId="261"/>
    <cellStyle name="强调文字颜色 2 2 2" xfId="262"/>
    <cellStyle name="Accent1 - 20%" xfId="263"/>
    <cellStyle name="Accent4 9" xfId="264"/>
    <cellStyle name="Accent1 - 20% 2 2" xfId="265"/>
    <cellStyle name="Accent5 - 20%" xfId="266"/>
    <cellStyle name="Accent1 - 20% 3" xfId="267"/>
    <cellStyle name="Accent1 - 40%" xfId="268"/>
    <cellStyle name="标题 6 2 2" xfId="269"/>
    <cellStyle name="Accent6 9" xfId="270"/>
    <cellStyle name="Accent1 - 40% 2" xfId="271"/>
    <cellStyle name="Accent1 - 40% 2 2" xfId="272"/>
    <cellStyle name="Accent1 - 40% 3" xfId="273"/>
    <cellStyle name="PSHeading 3 2" xfId="274"/>
    <cellStyle name="Accent1 - 60%" xfId="275"/>
    <cellStyle name="Accent1 - 60% 2" xfId="276"/>
    <cellStyle name="标题 1 5" xfId="277"/>
    <cellStyle name="Accent1 - 60% 3" xfId="278"/>
    <cellStyle name="标题 1 6" xfId="279"/>
    <cellStyle name="Accent1 2" xfId="280"/>
    <cellStyle name="Date 3" xfId="281"/>
    <cellStyle name="Accent1 2 2" xfId="282"/>
    <cellStyle name="Currency [0]_!!!GO" xfId="283"/>
    <cellStyle name="Accent1 3" xfId="284"/>
    <cellStyle name="Accent1 3 2" xfId="285"/>
    <cellStyle name="Accent1 5 2" xfId="286"/>
    <cellStyle name="常规 2 2 3 2" xfId="287"/>
    <cellStyle name="Accent1 6" xfId="288"/>
    <cellStyle name="sstot" xfId="289"/>
    <cellStyle name="常规 2 2 3 3" xfId="290"/>
    <cellStyle name="Accent1 7" xfId="291"/>
    <cellStyle name="常规 2 2 3 4" xfId="292"/>
    <cellStyle name="差_1110洱源 2" xfId="293"/>
    <cellStyle name="Accent1 8" xfId="294"/>
    <cellStyle name="差_1110洱源 3" xfId="295"/>
    <cellStyle name="Accent1 9" xfId="296"/>
    <cellStyle name="Accent2" xfId="297"/>
    <cellStyle name="强调文字颜色 5 2 2 2" xfId="298"/>
    <cellStyle name="Header1 2" xfId="299"/>
    <cellStyle name="输入 2 4" xfId="300"/>
    <cellStyle name="Accent2 - 40% 2 2" xfId="301"/>
    <cellStyle name="Accent2 - 60% 2" xfId="302"/>
    <cellStyle name="Accent2 - 60% 2 2" xfId="303"/>
    <cellStyle name="Accent5 - 40% 3" xfId="304"/>
    <cellStyle name="Accent2 - 60% 3" xfId="305"/>
    <cellStyle name="Accent2 2" xfId="306"/>
    <cellStyle name="Accent2 2 2" xfId="307"/>
    <cellStyle name="t" xfId="308"/>
    <cellStyle name="Accent2 3" xfId="309"/>
    <cellStyle name="Accent2 3 2" xfId="310"/>
    <cellStyle name="Accent2 4" xfId="311"/>
    <cellStyle name="Accent2 4 2" xfId="312"/>
    <cellStyle name="Accent2 5 2" xfId="313"/>
    <cellStyle name="百分比 2 9 2 2" xfId="314"/>
    <cellStyle name="常规 2 2 4 2" xfId="315"/>
    <cellStyle name="Accent2 6" xfId="316"/>
    <cellStyle name="Date" xfId="317"/>
    <cellStyle name="常规 2 2 11" xfId="318"/>
    <cellStyle name="百分比 2 9 3" xfId="319"/>
    <cellStyle name="Accent2 7" xfId="320"/>
    <cellStyle name="Accent2 8" xfId="321"/>
    <cellStyle name="Accent2 9" xfId="322"/>
    <cellStyle name="Accent3" xfId="323"/>
    <cellStyle name="Accent3 - 20%" xfId="324"/>
    <cellStyle name="Accent5 2" xfId="325"/>
    <cellStyle name="Milliers_!!!GO" xfId="326"/>
    <cellStyle name="Accent3 - 20% 2" xfId="327"/>
    <cellStyle name="Accent5 2 2" xfId="328"/>
    <cellStyle name="常规 2 2 7" xfId="329"/>
    <cellStyle name="百分比 4 3" xfId="330"/>
    <cellStyle name="标题 1 3" xfId="331"/>
    <cellStyle name="Accent3 - 20% 2 2" xfId="332"/>
    <cellStyle name="汇总 3" xfId="333"/>
    <cellStyle name="Accent5 6" xfId="334"/>
    <cellStyle name="标题 1 3 2" xfId="335"/>
    <cellStyle name="Accent3 - 20% 3" xfId="336"/>
    <cellStyle name="标题 1 4" xfId="337"/>
    <cellStyle name="Accent3 - 40%" xfId="338"/>
    <cellStyle name="Accent4 3 2" xfId="339"/>
    <cellStyle name="Mon閠aire [0]_!!!GO" xfId="340"/>
    <cellStyle name="Accent3 - 40% 2" xfId="341"/>
    <cellStyle name="Accent3 - 40% 2 2" xfId="342"/>
    <cellStyle name="Accent3 - 40% 3" xfId="343"/>
    <cellStyle name="常规 15 2 2" xfId="344"/>
    <cellStyle name="百分比 2 6 2" xfId="345"/>
    <cellStyle name="Accent4 - 60%" xfId="346"/>
    <cellStyle name="捠壿 [0.00]_Region Orders (2)" xfId="347"/>
    <cellStyle name="Accent3 - 60%" xfId="348"/>
    <cellStyle name="Accent4 5 2" xfId="349"/>
    <cellStyle name="好_M01-1 3" xfId="350"/>
    <cellStyle name="Accent3 - 60% 2" xfId="351"/>
    <cellStyle name="Accent3 - 60% 2 2" xfId="352"/>
    <cellStyle name="编号" xfId="353"/>
    <cellStyle name="Accent3 - 60% 3" xfId="354"/>
    <cellStyle name="Accent3 2" xfId="355"/>
    <cellStyle name="Accent3 2 2" xfId="356"/>
    <cellStyle name="comma zerodec" xfId="357"/>
    <cellStyle name="Accent3 3" xfId="358"/>
    <cellStyle name="Accent3 3 2" xfId="359"/>
    <cellStyle name="Accent3 4" xfId="360"/>
    <cellStyle name="Accent3 5" xfId="361"/>
    <cellStyle name="Accent3 5 2" xfId="362"/>
    <cellStyle name="常规 2 2 5 2" xfId="363"/>
    <cellStyle name="Accent3 6" xfId="364"/>
    <cellStyle name="Moneda_96 Risk" xfId="365"/>
    <cellStyle name="Accent3 7" xfId="366"/>
    <cellStyle name="Accent3 8" xfId="367"/>
    <cellStyle name="Accent3 9" xfId="368"/>
    <cellStyle name="百分比 2" xfId="369"/>
    <cellStyle name="Accent4" xfId="370"/>
    <cellStyle name="Accent4 - 20%" xfId="371"/>
    <cellStyle name="百分比 2 2 2" xfId="372"/>
    <cellStyle name="Accent4 - 20% 2" xfId="373"/>
    <cellStyle name="百分比 2 2 2 2" xfId="374"/>
    <cellStyle name="Accent4 - 20% 2 2" xfId="375"/>
    <cellStyle name="百分比 2 2 2 2 2" xfId="376"/>
    <cellStyle name="Accent4 - 20% 3" xfId="377"/>
    <cellStyle name="强调 2 2" xfId="378"/>
    <cellStyle name="百分比 2 2 2 3" xfId="379"/>
    <cellStyle name="Accent4 - 40%" xfId="380"/>
    <cellStyle name="百分比 2 4 2" xfId="381"/>
    <cellStyle name="Accent4 - 40% 2" xfId="382"/>
    <cellStyle name="Accent6 - 40%" xfId="383"/>
    <cellStyle name="百分比 2 4 2 2" xfId="384"/>
    <cellStyle name="Accent4 - 40% 2 2" xfId="385"/>
    <cellStyle name="商品名称 4" xfId="386"/>
    <cellStyle name="Accent6 - 40% 2" xfId="387"/>
    <cellStyle name="Accent4 - 40% 3" xfId="388"/>
    <cellStyle name="Accent4 - 60% 2" xfId="389"/>
    <cellStyle name="Accent4 - 60% 2 2" xfId="390"/>
    <cellStyle name="Accent4 - 60% 3" xfId="391"/>
    <cellStyle name="PSSpacer" xfId="392"/>
    <cellStyle name="Accent4 2" xfId="393"/>
    <cellStyle name="Accent6" xfId="394"/>
    <cellStyle name="Accent4 3" xfId="395"/>
    <cellStyle name="New Times Roman" xfId="396"/>
    <cellStyle name="Accent4 4" xfId="397"/>
    <cellStyle name="Accent4 4 2" xfId="398"/>
    <cellStyle name="PSHeading 5" xfId="399"/>
    <cellStyle name="常规 2 2 6 2" xfId="400"/>
    <cellStyle name="Accent4 6" xfId="401"/>
    <cellStyle name="百分比 4 2 2" xfId="402"/>
    <cellStyle name="标题 1 2 2" xfId="403"/>
    <cellStyle name="Accent4 7" xfId="404"/>
    <cellStyle name="标题 1 2 3" xfId="405"/>
    <cellStyle name="Accent4 8" xfId="406"/>
    <cellStyle name="标题 1 2 4" xfId="407"/>
    <cellStyle name="Accent5" xfId="408"/>
    <cellStyle name="Accent5 - 20% 2" xfId="409"/>
    <cellStyle name="Accent5 - 20% 2 2" xfId="410"/>
    <cellStyle name="Accent5 - 20% 3" xfId="411"/>
    <cellStyle name="Input [yellow] 2 2 2" xfId="412"/>
    <cellStyle name="Accent5 - 40%" xfId="413"/>
    <cellStyle name="Accent5 - 60%" xfId="414"/>
    <cellStyle name="标题 2 3 3" xfId="415"/>
    <cellStyle name="Accent5 - 60% 2" xfId="416"/>
    <cellStyle name="Accent5 3" xfId="417"/>
    <cellStyle name="Category" xfId="418"/>
    <cellStyle name="Accent5 3 2" xfId="419"/>
    <cellStyle name="Category 2" xfId="420"/>
    <cellStyle name="标题 2 3" xfId="421"/>
    <cellStyle name="Accent5 4 2" xfId="422"/>
    <cellStyle name="Comma [0]_!!!GO" xfId="423"/>
    <cellStyle name="标题 3 3" xfId="424"/>
    <cellStyle name="汇总 2" xfId="425"/>
    <cellStyle name="Accent5 5" xfId="426"/>
    <cellStyle name="汇总 2 2" xfId="427"/>
    <cellStyle name="Accent5 5 2" xfId="428"/>
    <cellStyle name="汇总 4" xfId="429"/>
    <cellStyle name="Accent5 7" xfId="430"/>
    <cellStyle name="标题 1 3 3" xfId="431"/>
    <cellStyle name="汇总 5" xfId="432"/>
    <cellStyle name="Accent5 8" xfId="433"/>
    <cellStyle name="百分比 2 3 2 2 2" xfId="434"/>
    <cellStyle name="标题 1 3 4" xfId="435"/>
    <cellStyle name="Accent6 - 20%" xfId="436"/>
    <cellStyle name="Accent6 - 40% 2 2" xfId="437"/>
    <cellStyle name="Accent6 - 40% 3" xfId="438"/>
    <cellStyle name="ColLevel_0" xfId="439"/>
    <cellStyle name="Accent6 - 60% 2" xfId="440"/>
    <cellStyle name="Accent6 - 60% 3" xfId="441"/>
    <cellStyle name="Accent6 8" xfId="442"/>
    <cellStyle name="标题 1 4 4" xfId="443"/>
    <cellStyle name="Comma_!!!GO" xfId="444"/>
    <cellStyle name="百分比 2 4 3" xfId="445"/>
    <cellStyle name="Currency_!!!GO" xfId="446"/>
    <cellStyle name="分级显示列_1_Book1" xfId="447"/>
    <cellStyle name="标题 3 3 2" xfId="448"/>
    <cellStyle name="Currency1" xfId="449"/>
    <cellStyle name="标题 2 3 4" xfId="450"/>
    <cellStyle name="Date 2" xfId="451"/>
    <cellStyle name="Date 2 2" xfId="452"/>
    <cellStyle name="Dollar (zero dec)" xfId="453"/>
    <cellStyle name="Grey" xfId="454"/>
    <cellStyle name="常规 2 3 6" xfId="455"/>
    <cellStyle name="百分比 5 2" xfId="456"/>
    <cellStyle name="标题 2 2"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Month" xfId="478"/>
    <cellStyle name="数量 3" xfId="479"/>
    <cellStyle name="标题 1 2 2 2" xfId="480"/>
    <cellStyle name="Month 2" xfId="481"/>
    <cellStyle name="no dec" xfId="482"/>
    <cellStyle name="PSHeading 2" xfId="483"/>
    <cellStyle name="百分比 10" xfId="484"/>
    <cellStyle name="no dec 2" xfId="485"/>
    <cellStyle name="PSHeading 2 2" xfId="486"/>
    <cellStyle name="no dec 2 2" xfId="487"/>
    <cellStyle name="PSHeading 2 2 2" xfId="488"/>
    <cellStyle name="no dec 3" xfId="489"/>
    <cellStyle name="PSHeading 2 3" xfId="490"/>
    <cellStyle name="百分比 3 3 2" xfId="491"/>
    <cellStyle name="Normal - Style1" xfId="492"/>
    <cellStyle name="Normal_!!!GO" xfId="493"/>
    <cellStyle name="百分比 2 5 2" xfId="494"/>
    <cellStyle name="per.style" xfId="495"/>
    <cellStyle name="PSInt" xfId="496"/>
    <cellStyle name="Percent [2] 2" xfId="497"/>
    <cellStyle name="常规 2 3 4" xfId="498"/>
    <cellStyle name="t_HVAC Equipment (3)" xfId="499"/>
    <cellStyle name="Percent_!!!GO" xfId="500"/>
    <cellStyle name="Pourcentage_pldt" xfId="501"/>
    <cellStyle name="百分比 8" xfId="502"/>
    <cellStyle name="PSChar 2" xfId="503"/>
    <cellStyle name="PSDate" xfId="504"/>
    <cellStyle name="PSHeading 3 3" xfId="505"/>
    <cellStyle name="编号 2 2" xfId="506"/>
    <cellStyle name="PSDate 2" xfId="507"/>
    <cellStyle name="编号 2 2 2" xfId="508"/>
    <cellStyle name="PSDec" xfId="509"/>
    <cellStyle name="常规 10" xfId="510"/>
    <cellStyle name="PSDec 2" xfId="511"/>
    <cellStyle name="编号 4"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t_HVAC Equipment (3) 2" xfId="522"/>
    <cellStyle name="常规 2 3 4 2" xfId="523"/>
    <cellStyle name="百分比 2 11" xfId="524"/>
    <cellStyle name="百分比 2 3 5" xfId="525"/>
    <cellStyle name="千位分隔 2 2"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百分比 2 3 2" xfId="535"/>
    <cellStyle name="常规_Sheet3"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百分比 2 6" xfId="545"/>
    <cellStyle name="常规 15 2" xfId="546"/>
    <cellStyle name="标题 2 2 2" xfId="547"/>
    <cellStyle name="百分比 2 7" xfId="548"/>
    <cellStyle name="常规 15 3"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百分比 4 2" xfId="559"/>
    <cellStyle name="常规 2 2 6"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标题 3 2 2 2" xfId="577"/>
    <cellStyle name="好 5 2" xfId="578"/>
    <cellStyle name="标题 2 4 3" xfId="579"/>
    <cellStyle name="标题 2 4 4" xfId="580"/>
    <cellStyle name="标题 2 5" xfId="581"/>
    <cellStyle name="标题 2 7" xfId="582"/>
    <cellStyle name="标题 2 5 2" xfId="583"/>
    <cellStyle name="标题 2 5 3" xfId="584"/>
    <cellStyle name="标题 2 6" xfId="585"/>
    <cellStyle name="标题 3 2 2" xfId="586"/>
    <cellStyle name="好 5" xfId="587"/>
    <cellStyle name="标题 3 2 3" xfId="588"/>
    <cellStyle name="好 6"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标题 3 7" xfId="602"/>
    <cellStyle name="数量 2 2 2" xfId="603"/>
    <cellStyle name="标题 4 2" xfId="604"/>
    <cellStyle name="千位分隔 3" xfId="605"/>
    <cellStyle name="标题 4 2 2" xfId="606"/>
    <cellStyle name="千位分隔 3 2" xfId="607"/>
    <cellStyle name="标题 4 2 2 2" xfId="608"/>
    <cellStyle name="千位分隔 3 2 2" xfId="609"/>
    <cellStyle name="标题 4 2 3" xfId="610"/>
    <cellStyle name="千位分隔 3 3" xfId="611"/>
    <cellStyle name="标题 4 2 4" xfId="612"/>
    <cellStyle name="标题 4 3" xfId="613"/>
    <cellStyle name="千位分隔 4" xfId="614"/>
    <cellStyle name="标题 4 3 2" xfId="615"/>
    <cellStyle name="千位分隔 4 2" xfId="616"/>
    <cellStyle name="标题 4 3 2 2" xfId="617"/>
    <cellStyle name="标题 4 3 3" xfId="618"/>
    <cellStyle name="标题 4 3 4" xfId="619"/>
    <cellStyle name="标题 4 4" xfId="620"/>
    <cellStyle name="千位分隔 5" xfId="621"/>
    <cellStyle name="标题 4 4 2" xfId="622"/>
    <cellStyle name="千位分隔 5 2" xfId="623"/>
    <cellStyle name="标题 4 4 2 2" xfId="624"/>
    <cellStyle name="标题 4 4 3" xfId="625"/>
    <cellStyle name="标题 4 4 4" xfId="626"/>
    <cellStyle name="标题 4 5" xfId="627"/>
    <cellStyle name="千位分隔 6" xfId="628"/>
    <cellStyle name="标题 4 5 2" xfId="629"/>
    <cellStyle name="千位分隔 6 2" xfId="630"/>
    <cellStyle name="标题 4 5 3" xfId="631"/>
    <cellStyle name="标题 4 6" xfId="632"/>
    <cellStyle name="千位分隔 7" xfId="633"/>
    <cellStyle name="标题 4 7" xfId="634"/>
    <cellStyle name="千位分隔 8"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标题 8 2" xfId="651"/>
    <cellStyle name="常规 2 7" xfId="652"/>
    <cellStyle name="标题 8 3" xfId="653"/>
    <cellStyle name="常规 2 8" xfId="654"/>
    <cellStyle name="输入 2" xfId="655"/>
    <cellStyle name="标题 9" xfId="656"/>
    <cellStyle name="标题1" xfId="657"/>
    <cellStyle name="标题1 2" xfId="658"/>
    <cellStyle name="标题1 2 2" xfId="659"/>
    <cellStyle name="标题1 2 2 2" xfId="660"/>
    <cellStyle name="标题1 2 3" xfId="661"/>
    <cellStyle name="差 5 2"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差 2" xfId="675"/>
    <cellStyle name="解释性文本 5" xfId="676"/>
    <cellStyle name="差 2 2" xfId="677"/>
    <cellStyle name="解释性文本 5 2" xfId="678"/>
    <cellStyle name="差 2 2 2" xfId="679"/>
    <cellStyle name="差 2 3" xfId="680"/>
    <cellStyle name="解释性文本 5 3" xfId="681"/>
    <cellStyle name="差 2 4" xfId="682"/>
    <cellStyle name="差 3" xfId="683"/>
    <cellStyle name="解释性文本 6" xfId="684"/>
    <cellStyle name="差 3 2" xfId="685"/>
    <cellStyle name="差 3 2 2" xfId="686"/>
    <cellStyle name="差 3 3" xfId="687"/>
    <cellStyle name="差 3 4" xfId="688"/>
    <cellStyle name="差 4" xfId="689"/>
    <cellStyle name="解释性文本 7" xfId="690"/>
    <cellStyle name="差 4 2" xfId="691"/>
    <cellStyle name="差 4 2 2" xfId="692"/>
    <cellStyle name="差 4 3" xfId="693"/>
    <cellStyle name="差 4 4" xfId="694"/>
    <cellStyle name="差 5" xfId="695"/>
    <cellStyle name="差 5 3" xfId="696"/>
    <cellStyle name="差 6" xfId="697"/>
    <cellStyle name="差_0502通海县 2 2"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差_2008年地州对账表(国库资金）" xfId="721"/>
    <cellStyle name="常规 28" xfId="722"/>
    <cellStyle name="差_2008年地州对账表(国库资金） 2" xfId="723"/>
    <cellStyle name="差_2008年地州对账表(国库资金） 2 2" xfId="724"/>
    <cellStyle name="适中 3" xfId="725"/>
    <cellStyle name="差_2008年地州对账表(国库资金） 3" xfId="726"/>
    <cellStyle name="差_Book1" xfId="727"/>
    <cellStyle name="差_M01-1" xfId="728"/>
    <cellStyle name="差_M01-1 2" xfId="729"/>
    <cellStyle name="昗弨_Pacific Region P&amp;L" xfId="730"/>
    <cellStyle name="差_M01-1 2 2" xfId="731"/>
    <cellStyle name="差_M01-1 3" xfId="732"/>
    <cellStyle name="常规 10 2" xfId="733"/>
    <cellStyle name="常规 10 2 2" xfId="734"/>
    <cellStyle name="常规 10 2 2 2" xfId="735"/>
    <cellStyle name="常规 10 2 3" xfId="736"/>
    <cellStyle name="汇总 6 2"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常规 11 4" xfId="747"/>
    <cellStyle name="链接单元格 3 2 2" xfId="748"/>
    <cellStyle name="常规 12" xfId="749"/>
    <cellStyle name="好 4 2" xfId="750"/>
    <cellStyle name="常规 12 2" xfId="751"/>
    <cellStyle name="好 4 2 2" xfId="752"/>
    <cellStyle name="常规 13" xfId="753"/>
    <cellStyle name="好 4 3" xfId="754"/>
    <cellStyle name="常规 13 2" xfId="755"/>
    <cellStyle name="常规 14" xfId="756"/>
    <cellStyle name="好 4 4" xfId="757"/>
    <cellStyle name="常规 14 2" xfId="758"/>
    <cellStyle name="常规 16" xfId="759"/>
    <cellStyle name="常规 21" xfId="760"/>
    <cellStyle name="检查单元格 2 2 2" xfId="761"/>
    <cellStyle name="常规 16 2" xfId="762"/>
    <cellStyle name="常规 17" xfId="763"/>
    <cellStyle name="常规 22" xfId="764"/>
    <cellStyle name="注释 4 2" xfId="765"/>
    <cellStyle name="常规 17 2" xfId="766"/>
    <cellStyle name="注释 4 2 2" xfId="767"/>
    <cellStyle name="常规 17 2 2" xfId="768"/>
    <cellStyle name="常规 17 3" xfId="769"/>
    <cellStyle name="常规 18" xfId="770"/>
    <cellStyle name="常规 23" xfId="771"/>
    <cellStyle name="注释 4 3" xfId="772"/>
    <cellStyle name="常规 18 2" xfId="773"/>
    <cellStyle name="常规 5 42" xfId="774"/>
    <cellStyle name="常规 18 2 2" xfId="775"/>
    <cellStyle name="常规 5 42 2" xfId="776"/>
    <cellStyle name="常规 18 3" xfId="777"/>
    <cellStyle name="常规 19" xfId="778"/>
    <cellStyle name="常规 24" xfId="779"/>
    <cellStyle name="注释 4 4" xfId="780"/>
    <cellStyle name="常规 19 10" xfId="781"/>
    <cellStyle name="常规 19 2" xfId="782"/>
    <cellStyle name="常规 19 2 2" xfId="783"/>
    <cellStyle name="常规 19 3" xfId="784"/>
    <cellStyle name="常规 2" xfId="785"/>
    <cellStyle name="常规 2 10" xfId="786"/>
    <cellStyle name="强调文字颜色 3 3" xfId="787"/>
    <cellStyle name="常规 2 10 2" xfId="788"/>
    <cellStyle name="强调文字颜色 3 3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常规 2 2 2 4 2" xfId="807"/>
    <cellStyle name="强调文字颜色 1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常规 2 4 2 3" xfId="837"/>
    <cellStyle name="输出 2 2 2"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常规 2 5 2 2" xfId="848"/>
    <cellStyle name="检查单元格 6" xfId="849"/>
    <cellStyle name="常规 2 5 2 2 2" xfId="850"/>
    <cellStyle name="常规 2 5 2 3" xfId="851"/>
    <cellStyle name="检查单元格 7" xfId="852"/>
    <cellStyle name="输出 3 2 2"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常规 2 8 2" xfId="869"/>
    <cellStyle name="输入 2 2" xfId="870"/>
    <cellStyle name="常规 2 9" xfId="871"/>
    <cellStyle name="输入 3" xfId="872"/>
    <cellStyle name="常规 2 9 2" xfId="873"/>
    <cellStyle name="输入 3 2" xfId="874"/>
    <cellStyle name="常规 2 9 2 2" xfId="875"/>
    <cellStyle name="输入 3 2 2" xfId="876"/>
    <cellStyle name="常规 2 9 3" xfId="877"/>
    <cellStyle name="输入 3 3" xfId="878"/>
    <cellStyle name="常规 2 9 3 2" xfId="879"/>
    <cellStyle name="常规 2 9 4" xfId="880"/>
    <cellStyle name="好_2008年地州对账表(国库资金） 2" xfId="881"/>
    <cellStyle name="输入 3 4" xfId="882"/>
    <cellStyle name="常规 25" xfId="883"/>
    <cellStyle name="常规 30" xfId="884"/>
    <cellStyle name="常规 25 2" xfId="885"/>
    <cellStyle name="常规 26" xfId="886"/>
    <cellStyle name="常规 27" xfId="887"/>
    <cellStyle name="常规 29" xfId="888"/>
    <cellStyle name="常规 3" xfId="889"/>
    <cellStyle name="输出 4 2" xfId="890"/>
    <cellStyle name="常规 3 2" xfId="891"/>
    <cellStyle name="输出 4 2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常规 4" xfId="916"/>
    <cellStyle name="输出 4 3" xfId="917"/>
    <cellStyle name="常规 4 2" xfId="918"/>
    <cellStyle name="常规 4 2 2" xfId="919"/>
    <cellStyle name="常规 4 4" xfId="920"/>
    <cellStyle name="常规 4 2 2 2" xfId="921"/>
    <cellStyle name="常规 6 4" xfId="922"/>
    <cellStyle name="常规 4 2 2 2 2" xfId="923"/>
    <cellStyle name="常规 6 4 2" xfId="924"/>
    <cellStyle name="常规 4 2 3" xfId="925"/>
    <cellStyle name="常规 4 5" xfId="926"/>
    <cellStyle name="常规 4 2 3 2" xfId="927"/>
    <cellStyle name="常规 7 4" xfId="928"/>
    <cellStyle name="常规 4 2 4" xfId="929"/>
    <cellStyle name="常规 4 6" xfId="930"/>
    <cellStyle name="常规 4 2 4 2" xfId="931"/>
    <cellStyle name="常规 4 6 2" xfId="932"/>
    <cellStyle name="常规 439" xfId="933"/>
    <cellStyle name="常规 444" xfId="934"/>
    <cellStyle name="常规 8 4" xfId="935"/>
    <cellStyle name="常规 4 2 5" xfId="936"/>
    <cellStyle name="常规 4 7" xfId="937"/>
    <cellStyle name="常规 4 3" xfId="938"/>
    <cellStyle name="常规 4 3 2" xfId="939"/>
    <cellStyle name="常规 5 4" xfId="940"/>
    <cellStyle name="常规 4 3 2 2" xfId="941"/>
    <cellStyle name="常规 5 4 2" xfId="942"/>
    <cellStyle name="常规 4 3 2 2 2" xfId="943"/>
    <cellStyle name="常规 4 3 2 3" xfId="944"/>
    <cellStyle name="常规 4 3 3" xfId="945"/>
    <cellStyle name="常规 5 5" xfId="946"/>
    <cellStyle name="常规 4 3 3 2" xfId="947"/>
    <cellStyle name="常规 4 3 4" xfId="948"/>
    <cellStyle name="常规 4 3 4 2" xfId="949"/>
    <cellStyle name="常规 4 3 5" xfId="950"/>
    <cellStyle name="常规 428" xfId="951"/>
    <cellStyle name="常规 433" xfId="952"/>
    <cellStyle name="链接单元格 3" xfId="953"/>
    <cellStyle name="常规 429" xfId="954"/>
    <cellStyle name="常规 434" xfId="955"/>
    <cellStyle name="链接单元格 4" xfId="956"/>
    <cellStyle name="常规 430" xfId="957"/>
    <cellStyle name="常规 431" xfId="958"/>
    <cellStyle name="常规 432" xfId="959"/>
    <cellStyle name="链接单元格 2" xfId="960"/>
    <cellStyle name="常规 435" xfId="961"/>
    <cellStyle name="常规 440" xfId="962"/>
    <cellStyle name="链接单元格 5" xfId="963"/>
    <cellStyle name="常规 436" xfId="964"/>
    <cellStyle name="常规 441" xfId="965"/>
    <cellStyle name="链接单元格 6" xfId="966"/>
    <cellStyle name="常规 442" xfId="967"/>
    <cellStyle name="常规 8 2" xfId="968"/>
    <cellStyle name="链接单元格 7" xfId="969"/>
    <cellStyle name="常规 443" xfId="970"/>
    <cellStyle name="常规 8 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常规 9 2 2" xfId="999"/>
    <cellStyle name="注释 7" xfId="1000"/>
    <cellStyle name="常规 9 2 2 2" xfId="1001"/>
    <cellStyle name="常规 9 2 3" xfId="1002"/>
    <cellStyle name="注释 8"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常规_2007年云南省向人大报送政府收支预算表格式编制过程表 2 2" xfId="1013"/>
    <cellStyle name="计算 2 3" xfId="1014"/>
    <cellStyle name="常规_2007年云南省向人大报送政府收支预算表格式编制过程表 2 2 2" xfId="1015"/>
    <cellStyle name="数量 4" xfId="1016"/>
    <cellStyle name="常规_2007年云南省向人大报送政府收支预算表格式编制过程表 2 3" xfId="1017"/>
    <cellStyle name="计算 2 4" xfId="1018"/>
    <cellStyle name="常规_2007年云南省向人大报送政府收支预算表格式编制过程表 2 4 2" xfId="1019"/>
    <cellStyle name="常规_2007年云南省向人大报送政府收支预算表格式编制过程表 3 2" xfId="1020"/>
    <cellStyle name="计算 3 3" xfId="1021"/>
    <cellStyle name="常规_exceltmp1" xfId="1022"/>
    <cellStyle name="常规_exceltmp1 2" xfId="1023"/>
    <cellStyle name="计算 4"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好_1110洱源 2" xfId="1055"/>
    <cellStyle name="解释性文本 4 3" xfId="1056"/>
    <cellStyle name="好_1110洱源 2 2" xfId="1057"/>
    <cellStyle name="好_1110洱源 3" xfId="1058"/>
    <cellStyle name="解释性文本 4 4"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好_2008年地州对账表(国库资金） 2 2" xfId="1068"/>
    <cellStyle name="商品名称 2 3"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2 2 2 2" xfId="1081"/>
    <cellStyle name="汇总 8" xfId="1082"/>
    <cellStyle name="汇总 2 2 3" xfId="1083"/>
    <cellStyle name="警告文本 2 2 2"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汇总 3 2 3" xfId="1093"/>
    <cellStyle name="警告文本 3 2 2"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汇总 4 2 3" xfId="1103"/>
    <cellStyle name="警告文本 4 2 2"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汇总 5 4" xfId="1114"/>
    <cellStyle name="千分位_97-917" xfId="1115"/>
    <cellStyle name="汇总 7" xfId="1116"/>
    <cellStyle name="汇总 7 2" xfId="1117"/>
    <cellStyle name="汇总 8 2" xfId="1118"/>
    <cellStyle name="计算 2" xfId="1119"/>
    <cellStyle name="计算 2 2" xfId="1120"/>
    <cellStyle name="计算 2 2 2" xfId="1121"/>
    <cellStyle name="计算 3" xfId="1122"/>
    <cellStyle name="计算 3 2" xfId="1123"/>
    <cellStyle name="计算 3 2 2"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千分位[0]_laroux" xfId="1206"/>
    <cellStyle name="输入 8" xfId="1207"/>
    <cellStyle name="常规_表样--2016年1至7月云南省及省本级地方财政收支执行情况（国资预算）全省数据与国库一致send预算局826" xfId="1208"/>
    <cellStyle name="千位[0]_ 方正PC"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 name="常规_云龙" xfId="1334"/>
  </cellStyles>
  <dxfs count="5">
    <dxf>
      <font>
        <color indexed="9"/>
      </font>
    </dxf>
    <dxf>
      <font>
        <b val="1"/>
        <i val="0"/>
      </font>
    </dxf>
    <dxf>
      <font>
        <color indexed="10"/>
      </font>
    </dxf>
    <dxf>
      <font>
        <b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tyles" Target="styles.xml"/><Relationship Id="rId37" Type="http://schemas.openxmlformats.org/officeDocument/2006/relationships/sharedStrings" Target="sharedString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F41"/>
  <sheetViews>
    <sheetView showGridLines="0" showZeros="0" view="pageBreakPreview" zoomScaleNormal="90" workbookViewId="0">
      <pane ySplit="4" topLeftCell="A30" activePane="bottomLeft" state="frozen"/>
      <selection/>
      <selection pane="bottomLeft" activeCell="D33" sqref="D33"/>
    </sheetView>
  </sheetViews>
  <sheetFormatPr defaultColWidth="9" defaultRowHeight="18.75" outlineLevelCol="5"/>
  <cols>
    <col min="1" max="1" width="17.6333333333333" style="445" customWidth="1"/>
    <col min="2" max="2" width="50.75" style="445" customWidth="1"/>
    <col min="3" max="4" width="20.6333333333333" style="446" customWidth="1"/>
    <col min="5" max="5" width="20.6333333333333" style="447" customWidth="1"/>
    <col min="6" max="16384" width="9" style="390"/>
  </cols>
  <sheetData>
    <row r="1" ht="22.5" spans="2:2">
      <c r="B1" s="448" t="s">
        <v>0</v>
      </c>
    </row>
    <row r="2" ht="45" customHeight="1" spans="1:6">
      <c r="A2" s="375"/>
      <c r="B2" s="375" t="s">
        <v>1</v>
      </c>
      <c r="C2" s="449"/>
      <c r="D2" s="449"/>
      <c r="E2" s="375"/>
      <c r="F2" s="428"/>
    </row>
    <row r="3" ht="18.95" customHeight="1" spans="1:6">
      <c r="A3" s="240"/>
      <c r="B3" s="450"/>
      <c r="C3" s="451"/>
      <c r="D3" s="452"/>
      <c r="E3" s="247" t="s">
        <v>2</v>
      </c>
      <c r="F3" s="428"/>
    </row>
    <row r="4" s="442" customFormat="1" ht="45" customHeight="1" spans="1:6">
      <c r="A4" s="248" t="s">
        <v>3</v>
      </c>
      <c r="B4" s="453" t="s">
        <v>4</v>
      </c>
      <c r="C4" s="454" t="s">
        <v>5</v>
      </c>
      <c r="D4" s="454" t="s">
        <v>6</v>
      </c>
      <c r="E4" s="453" t="s">
        <v>7</v>
      </c>
      <c r="F4" s="455"/>
    </row>
    <row r="5" ht="37.5" customHeight="1" spans="1:6">
      <c r="A5" s="416" t="s">
        <v>8</v>
      </c>
      <c r="B5" s="417" t="s">
        <v>9</v>
      </c>
      <c r="C5" s="456">
        <f>SUM(C6:C20)</f>
        <v>19356</v>
      </c>
      <c r="D5" s="456">
        <f>SUM(D6:D20)</f>
        <v>19356</v>
      </c>
      <c r="E5" s="269">
        <f>(D5-C5)/C5</f>
        <v>0</v>
      </c>
      <c r="F5" s="457"/>
    </row>
    <row r="6" ht="37.5" customHeight="1" spans="1:6">
      <c r="A6" s="305" t="s">
        <v>10</v>
      </c>
      <c r="B6" s="277" t="s">
        <v>11</v>
      </c>
      <c r="C6" s="458">
        <v>5766</v>
      </c>
      <c r="D6" s="418">
        <v>6250</v>
      </c>
      <c r="E6" s="269">
        <f>(D6-C6)/C6</f>
        <v>0.084</v>
      </c>
      <c r="F6" s="457"/>
    </row>
    <row r="7" ht="37.5" customHeight="1" spans="1:6">
      <c r="A7" s="305" t="s">
        <v>12</v>
      </c>
      <c r="B7" s="277" t="s">
        <v>13</v>
      </c>
      <c r="C7" s="458">
        <v>616</v>
      </c>
      <c r="D7" s="418">
        <v>560</v>
      </c>
      <c r="E7" s="269">
        <f>(D7-C7)/C7</f>
        <v>-0.091</v>
      </c>
      <c r="F7" s="457"/>
    </row>
    <row r="8" ht="37.5" customHeight="1" spans="1:6">
      <c r="A8" s="305" t="s">
        <v>14</v>
      </c>
      <c r="B8" s="277" t="s">
        <v>15</v>
      </c>
      <c r="C8" s="459">
        <v>184</v>
      </c>
      <c r="D8" s="418">
        <v>197</v>
      </c>
      <c r="E8" s="269">
        <f>(D8-C8)/C8</f>
        <v>0.071</v>
      </c>
      <c r="F8" s="457"/>
    </row>
    <row r="9" ht="37.5" customHeight="1" spans="1:6">
      <c r="A9" s="305" t="s">
        <v>16</v>
      </c>
      <c r="B9" s="277" t="s">
        <v>17</v>
      </c>
      <c r="C9" s="418">
        <v>1124</v>
      </c>
      <c r="D9" s="418">
        <v>1900</v>
      </c>
      <c r="E9" s="269">
        <f>(D9-C9)/C9</f>
        <v>0.69</v>
      </c>
      <c r="F9" s="457"/>
    </row>
    <row r="10" ht="37.5" customHeight="1" spans="1:6">
      <c r="A10" s="305" t="s">
        <v>18</v>
      </c>
      <c r="B10" s="277" t="s">
        <v>19</v>
      </c>
      <c r="C10" s="418">
        <v>494</v>
      </c>
      <c r="D10" s="418">
        <v>520</v>
      </c>
      <c r="E10" s="269">
        <f t="shared" ref="E10:E20" si="0">(D10-C10)/C10</f>
        <v>0.053</v>
      </c>
      <c r="F10" s="457"/>
    </row>
    <row r="11" ht="37.5" customHeight="1" spans="1:6">
      <c r="A11" s="305" t="s">
        <v>20</v>
      </c>
      <c r="B11" s="277" t="s">
        <v>21</v>
      </c>
      <c r="C11" s="459">
        <v>487</v>
      </c>
      <c r="D11" s="418">
        <v>490</v>
      </c>
      <c r="E11" s="269">
        <f t="shared" si="0"/>
        <v>0.006</v>
      </c>
      <c r="F11" s="457"/>
    </row>
    <row r="12" ht="37.5" customHeight="1" spans="1:6">
      <c r="A12" s="305" t="s">
        <v>22</v>
      </c>
      <c r="B12" s="277" t="s">
        <v>23</v>
      </c>
      <c r="C12" s="459">
        <v>282</v>
      </c>
      <c r="D12" s="418">
        <v>300</v>
      </c>
      <c r="E12" s="269">
        <f t="shared" si="0"/>
        <v>0.064</v>
      </c>
      <c r="F12" s="457"/>
    </row>
    <row r="13" ht="37.5" customHeight="1" spans="1:6">
      <c r="A13" s="305" t="s">
        <v>24</v>
      </c>
      <c r="B13" s="277" t="s">
        <v>25</v>
      </c>
      <c r="C13" s="459">
        <v>410</v>
      </c>
      <c r="D13" s="418">
        <v>420</v>
      </c>
      <c r="E13" s="269">
        <f t="shared" si="0"/>
        <v>0.024</v>
      </c>
      <c r="F13" s="457"/>
    </row>
    <row r="14" ht="37.5" customHeight="1" spans="1:6">
      <c r="A14" s="305" t="s">
        <v>26</v>
      </c>
      <c r="B14" s="277" t="s">
        <v>27</v>
      </c>
      <c r="C14" s="459">
        <v>988</v>
      </c>
      <c r="D14" s="418">
        <v>700</v>
      </c>
      <c r="E14" s="269">
        <f t="shared" si="0"/>
        <v>-0.291</v>
      </c>
      <c r="F14" s="457"/>
    </row>
    <row r="15" ht="37.5" customHeight="1" spans="1:6">
      <c r="A15" s="305" t="s">
        <v>28</v>
      </c>
      <c r="B15" s="277" t="s">
        <v>29</v>
      </c>
      <c r="C15" s="418"/>
      <c r="D15" s="418"/>
      <c r="E15" s="269"/>
      <c r="F15" s="457"/>
    </row>
    <row r="16" ht="37.5" customHeight="1" spans="1:6">
      <c r="A16" s="305" t="s">
        <v>30</v>
      </c>
      <c r="B16" s="277" t="s">
        <v>31</v>
      </c>
      <c r="C16" s="459">
        <v>4002</v>
      </c>
      <c r="D16" s="418">
        <v>3004</v>
      </c>
      <c r="E16" s="269">
        <f t="shared" si="0"/>
        <v>-0.249</v>
      </c>
      <c r="F16" s="457"/>
    </row>
    <row r="17" ht="37.5" customHeight="1" spans="1:6">
      <c r="A17" s="305" t="s">
        <v>32</v>
      </c>
      <c r="B17" s="277" t="s">
        <v>33</v>
      </c>
      <c r="C17" s="459">
        <v>1012</v>
      </c>
      <c r="D17" s="418">
        <v>700</v>
      </c>
      <c r="E17" s="269">
        <f t="shared" si="0"/>
        <v>-0.308</v>
      </c>
      <c r="F17" s="457"/>
    </row>
    <row r="18" ht="37.5" customHeight="1" spans="1:6">
      <c r="A18" s="305" t="s">
        <v>34</v>
      </c>
      <c r="B18" s="277" t="s">
        <v>35</v>
      </c>
      <c r="C18" s="459">
        <v>3746</v>
      </c>
      <c r="D18" s="418">
        <v>4000</v>
      </c>
      <c r="E18" s="269">
        <f t="shared" si="0"/>
        <v>0.068</v>
      </c>
      <c r="F18" s="457"/>
    </row>
    <row r="19" ht="37.5" customHeight="1" spans="1:6">
      <c r="A19" s="305" t="s">
        <v>36</v>
      </c>
      <c r="B19" s="277" t="s">
        <v>37</v>
      </c>
      <c r="C19" s="459">
        <v>245</v>
      </c>
      <c r="D19" s="418">
        <v>315</v>
      </c>
      <c r="E19" s="269">
        <f t="shared" si="0"/>
        <v>0.286</v>
      </c>
      <c r="F19" s="457"/>
    </row>
    <row r="20" ht="37.5" customHeight="1" spans="1:6">
      <c r="A20" s="468" t="s">
        <v>38</v>
      </c>
      <c r="B20" s="277" t="s">
        <v>39</v>
      </c>
      <c r="C20" s="460">
        <v>0</v>
      </c>
      <c r="D20" s="418">
        <v>0</v>
      </c>
      <c r="E20" s="269"/>
      <c r="F20" s="457"/>
    </row>
    <row r="21" ht="37.5" customHeight="1" spans="1:6">
      <c r="A21" s="303" t="s">
        <v>40</v>
      </c>
      <c r="B21" s="417" t="s">
        <v>41</v>
      </c>
      <c r="C21" s="456">
        <f>SUM(C22:C29)</f>
        <v>14374</v>
      </c>
      <c r="D21" s="456">
        <f>SUM(D22:D29)</f>
        <v>15370</v>
      </c>
      <c r="E21" s="269">
        <f t="shared" ref="E21:E26" si="1">(D21-C21)/C21</f>
        <v>0.069</v>
      </c>
      <c r="F21" s="457"/>
    </row>
    <row r="22" ht="37.5" customHeight="1" spans="1:6">
      <c r="A22" s="461" t="s">
        <v>42</v>
      </c>
      <c r="B22" s="277" t="s">
        <v>43</v>
      </c>
      <c r="C22" s="459">
        <v>1328</v>
      </c>
      <c r="D22" s="459">
        <v>1300</v>
      </c>
      <c r="E22" s="269">
        <f t="shared" si="1"/>
        <v>-0.021</v>
      </c>
      <c r="F22" s="457"/>
    </row>
    <row r="23" ht="37.5" customHeight="1" spans="1:6">
      <c r="A23" s="305" t="s">
        <v>44</v>
      </c>
      <c r="B23" s="462" t="s">
        <v>45</v>
      </c>
      <c r="C23" s="459">
        <v>1023</v>
      </c>
      <c r="D23" s="459">
        <v>920</v>
      </c>
      <c r="E23" s="269">
        <f t="shared" si="1"/>
        <v>-0.101</v>
      </c>
      <c r="F23" s="457"/>
    </row>
    <row r="24" ht="37.5" customHeight="1" spans="1:6">
      <c r="A24" s="305" t="s">
        <v>46</v>
      </c>
      <c r="B24" s="277" t="s">
        <v>47</v>
      </c>
      <c r="C24" s="459">
        <v>3293</v>
      </c>
      <c r="D24" s="459">
        <v>4000</v>
      </c>
      <c r="E24" s="269">
        <f t="shared" si="1"/>
        <v>0.215</v>
      </c>
      <c r="F24" s="457"/>
    </row>
    <row r="25" ht="37.5" customHeight="1" spans="1:6">
      <c r="A25" s="305" t="s">
        <v>48</v>
      </c>
      <c r="B25" s="277" t="s">
        <v>49</v>
      </c>
      <c r="C25" s="460">
        <v>0</v>
      </c>
      <c r="D25" s="460">
        <v>0</v>
      </c>
      <c r="E25" s="280"/>
      <c r="F25" s="457"/>
    </row>
    <row r="26" ht="37.5" customHeight="1" spans="1:6">
      <c r="A26" s="305" t="s">
        <v>50</v>
      </c>
      <c r="B26" s="277" t="s">
        <v>51</v>
      </c>
      <c r="C26" s="459">
        <v>8514</v>
      </c>
      <c r="D26" s="459">
        <v>8970</v>
      </c>
      <c r="E26" s="269">
        <f t="shared" si="1"/>
        <v>0.054</v>
      </c>
      <c r="F26" s="457"/>
    </row>
    <row r="27" ht="37.5" customHeight="1" spans="1:6">
      <c r="A27" s="305" t="s">
        <v>52</v>
      </c>
      <c r="B27" s="277" t="s">
        <v>53</v>
      </c>
      <c r="C27" s="460">
        <v>0</v>
      </c>
      <c r="D27" s="460">
        <v>0</v>
      </c>
      <c r="E27" s="280"/>
      <c r="F27" s="457"/>
    </row>
    <row r="28" ht="37.5" customHeight="1" spans="1:6">
      <c r="A28" s="305" t="s">
        <v>54</v>
      </c>
      <c r="B28" s="277" t="s">
        <v>55</v>
      </c>
      <c r="C28" s="460">
        <v>0</v>
      </c>
      <c r="D28" s="460">
        <v>0</v>
      </c>
      <c r="E28" s="280"/>
      <c r="F28" s="457"/>
    </row>
    <row r="29" ht="37.5" customHeight="1" spans="1:6">
      <c r="A29" s="305" t="s">
        <v>56</v>
      </c>
      <c r="B29" s="277" t="s">
        <v>57</v>
      </c>
      <c r="C29" s="459">
        <v>216</v>
      </c>
      <c r="D29" s="459">
        <v>180</v>
      </c>
      <c r="E29" s="269">
        <f t="shared" ref="E29:E34" si="2">(D29-C29)/C29</f>
        <v>-0.167</v>
      </c>
      <c r="F29" s="457"/>
    </row>
    <row r="30" ht="37.5" customHeight="1" spans="1:6">
      <c r="A30" s="305"/>
      <c r="B30" s="277"/>
      <c r="C30" s="418"/>
      <c r="D30" s="418"/>
      <c r="E30" s="269"/>
      <c r="F30" s="457"/>
    </row>
    <row r="31" s="443" customFormat="1" ht="37.5" customHeight="1" spans="1:6">
      <c r="A31" s="463"/>
      <c r="B31" s="414" t="s">
        <v>58</v>
      </c>
      <c r="C31" s="456">
        <f>C5+C21</f>
        <v>33730</v>
      </c>
      <c r="D31" s="456">
        <f>D5+D21</f>
        <v>34726</v>
      </c>
      <c r="E31" s="269">
        <f t="shared" si="2"/>
        <v>0.03</v>
      </c>
      <c r="F31" s="457"/>
    </row>
    <row r="32" ht="37.5" customHeight="1" spans="1:6">
      <c r="A32" s="303">
        <v>105</v>
      </c>
      <c r="B32" s="267" t="s">
        <v>59</v>
      </c>
      <c r="C32" s="456"/>
      <c r="D32" s="456"/>
      <c r="E32" s="464"/>
      <c r="F32" s="457"/>
    </row>
    <row r="33" ht="37.5" customHeight="1" spans="1:6">
      <c r="A33" s="416">
        <v>110</v>
      </c>
      <c r="B33" s="417" t="s">
        <v>60</v>
      </c>
      <c r="C33" s="456">
        <v>241712</v>
      </c>
      <c r="D33" s="456">
        <v>238484</v>
      </c>
      <c r="E33" s="269">
        <f t="shared" si="2"/>
        <v>-0.013</v>
      </c>
      <c r="F33" s="457"/>
    </row>
    <row r="34" ht="37.5" customHeight="1" spans="1:6">
      <c r="A34" s="305">
        <v>11001</v>
      </c>
      <c r="B34" s="277" t="s">
        <v>61</v>
      </c>
      <c r="C34" s="418">
        <v>52</v>
      </c>
      <c r="D34" s="418">
        <v>52</v>
      </c>
      <c r="E34" s="269">
        <f t="shared" si="2"/>
        <v>0</v>
      </c>
      <c r="F34" s="457"/>
    </row>
    <row r="35" ht="37.5" customHeight="1" spans="1:6">
      <c r="A35" s="305"/>
      <c r="B35" s="277" t="s">
        <v>62</v>
      </c>
      <c r="C35" s="418">
        <v>165078</v>
      </c>
      <c r="D35" s="418">
        <v>167143</v>
      </c>
      <c r="E35" s="269">
        <f t="shared" ref="E35:E41" si="3">(D35-C35)/C35</f>
        <v>0.013</v>
      </c>
      <c r="F35" s="457"/>
    </row>
    <row r="36" ht="37.5" customHeight="1" spans="1:6">
      <c r="A36" s="305">
        <v>11008</v>
      </c>
      <c r="B36" s="277" t="s">
        <v>63</v>
      </c>
      <c r="C36" s="418">
        <v>61841</v>
      </c>
      <c r="D36" s="418">
        <v>51203</v>
      </c>
      <c r="E36" s="269">
        <f t="shared" si="3"/>
        <v>-0.172</v>
      </c>
      <c r="F36" s="457"/>
    </row>
    <row r="37" ht="37.5" customHeight="1" spans="1:6">
      <c r="A37" s="305">
        <v>11009</v>
      </c>
      <c r="B37" s="277" t="s">
        <v>64</v>
      </c>
      <c r="C37" s="418">
        <v>6645</v>
      </c>
      <c r="D37" s="418">
        <v>7284</v>
      </c>
      <c r="E37" s="269">
        <f t="shared" si="3"/>
        <v>0.096</v>
      </c>
      <c r="F37" s="457"/>
    </row>
    <row r="38" s="444" customFormat="1" ht="37.5" customHeight="1" spans="1:6">
      <c r="A38" s="465">
        <v>11011</v>
      </c>
      <c r="B38" s="420" t="s">
        <v>65</v>
      </c>
      <c r="C38" s="418">
        <v>5584</v>
      </c>
      <c r="D38" s="418">
        <v>12802</v>
      </c>
      <c r="E38" s="269">
        <f t="shared" si="3"/>
        <v>1.293</v>
      </c>
      <c r="F38" s="457"/>
    </row>
    <row r="39" s="444" customFormat="1" ht="37.5" customHeight="1" spans="1:6">
      <c r="A39" s="465">
        <v>11013</v>
      </c>
      <c r="B39" s="420" t="s">
        <v>66</v>
      </c>
      <c r="C39" s="418"/>
      <c r="D39" s="418"/>
      <c r="E39" s="423"/>
      <c r="F39" s="457"/>
    </row>
    <row r="40" s="444" customFormat="1" ht="37.5" customHeight="1" spans="1:6">
      <c r="A40" s="465">
        <v>11015</v>
      </c>
      <c r="B40" s="420" t="s">
        <v>67</v>
      </c>
      <c r="C40" s="418">
        <v>2512</v>
      </c>
      <c r="D40" s="418">
        <v>0</v>
      </c>
      <c r="E40" s="269">
        <f t="shared" si="3"/>
        <v>-1</v>
      </c>
      <c r="F40" s="457"/>
    </row>
    <row r="41" ht="37.5" customHeight="1" spans="1:6">
      <c r="A41" s="466"/>
      <c r="B41" s="467" t="s">
        <v>68</v>
      </c>
      <c r="C41" s="456">
        <f>C31+C33</f>
        <v>275442</v>
      </c>
      <c r="D41" s="456">
        <f>D31+D33</f>
        <v>273210</v>
      </c>
      <c r="E41" s="269">
        <f t="shared" si="3"/>
        <v>-0.008</v>
      </c>
      <c r="F41" s="457"/>
    </row>
  </sheetData>
  <autoFilter xmlns:etc="http://www.wps.cn/officeDocument/2017/etCustomData" ref="A4:F41" etc:filterBottomFollowUsedRange="0">
    <extLst/>
  </autoFilter>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E32">
    <cfRule type="cellIs" dxfId="2" priority="59" stopIfTrue="1" operator="lessThan">
      <formula>0</formula>
    </cfRule>
    <cfRule type="cellIs" dxfId="0" priority="60" stopIfTrue="1" operator="greaterThan">
      <formula>5</formula>
    </cfRule>
  </conditionalFormatting>
  <conditionalFormatting sqref="D40">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9:B41">
    <cfRule type="expression" dxfId="1" priority="7" stopIfTrue="1">
      <formula>"len($A:$A)=3"</formula>
    </cfRule>
    <cfRule type="expression" dxfId="1" priority="8"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8">
    <cfRule type="expression" dxfId="1" priority="25" stopIfTrue="1">
      <formula>"len($A:$A)=3"</formula>
    </cfRule>
  </conditionalFormatting>
  <conditionalFormatting sqref="D6: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8">
    <cfRule type="expression" dxfId="1" priority="14" stopIfTrue="1">
      <formula>"len($A:$A)=3"</formula>
    </cfRule>
  </conditionalFormatting>
  <conditionalFormatting sqref="D39:D40">
    <cfRule type="expression" dxfId="1" priority="24" stopIfTrue="1">
      <formula>"len($A:$A)=3"</formula>
    </cfRule>
  </conditionalFormatting>
  <conditionalFormatting sqref="F5:F41">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32 B41">
    <cfRule type="expression" dxfId="1" priority="58" stopIfTrue="1">
      <formula>"len($A:$A)=3"</formula>
    </cfRule>
  </conditionalFormatting>
  <conditionalFormatting sqref="C5:C7 D5">
    <cfRule type="expression" dxfId="1" priority="33" stopIfTrue="1">
      <formula>"len($A:$A)=3"</formula>
    </cfRule>
  </conditionalFormatting>
  <conditionalFormatting sqref="C5:C30 D5 D21">
    <cfRule type="expression" dxfId="1" priority="30" stopIfTrue="1">
      <formula>"len($A:$A)=3"</formula>
    </cfRule>
  </conditionalFormatting>
  <conditionalFormatting sqref="D6:D20 D22:D30">
    <cfRule type="expression" dxfId="1" priority="19" stopIfTrue="1">
      <formula>"len($A:$A)=3"</formula>
    </cfRule>
  </conditionalFormatting>
  <conditionalFormatting sqref="C32 C33:D35">
    <cfRule type="expression" dxfId="1" priority="34" stopIfTrue="1">
      <formula>"len($A:$A)=3"</formula>
    </cfRule>
  </conditionalFormatting>
  <conditionalFormatting sqref="D32 D34:D35">
    <cfRule type="expression" dxfId="1" priority="23" stopIfTrue="1">
      <formula>"len($A:$A)=3"</formula>
    </cfRule>
  </conditionalFormatting>
  <conditionalFormatting sqref="A33:B35 B40:B41">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A36:D36 B41">
    <cfRule type="expression" dxfId="1" priority="56" stopIfTrue="1">
      <formula>"len($A:$A)=3"</formula>
    </cfRule>
  </conditionalFormatting>
  <conditionalFormatting sqref="A36:B38">
    <cfRule type="expression" dxfId="1" priority="9" stopIfTrue="1">
      <formula>"len($A:$A)=3"</formula>
    </cfRule>
  </conditionalFormatting>
  <conditionalFormatting sqref="C39:C41 D41">
    <cfRule type="expression" dxfId="1" priority="35" stopIfTrue="1">
      <formula>"len($A:$A)=3"</formula>
    </cfRule>
  </conditionalFormatting>
  <conditionalFormatting sqref="C40:C41 D41">
    <cfRule type="expression" dxfId="1" priority="3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tabColor rgb="FF00B0F0"/>
  </sheetPr>
  <dimension ref="A1:F39"/>
  <sheetViews>
    <sheetView showGridLines="0" showZeros="0" view="pageBreakPreview" zoomScale="90" zoomScaleNormal="90" topLeftCell="B1" workbookViewId="0">
      <pane ySplit="3" topLeftCell="A4" activePane="bottomLeft" state="frozen"/>
      <selection/>
      <selection pane="bottomLeft" activeCell="D37" sqref="D37"/>
    </sheetView>
  </sheetViews>
  <sheetFormatPr defaultColWidth="9" defaultRowHeight="14.25" outlineLevelCol="5"/>
  <cols>
    <col min="1" max="1" width="12.75" style="128" customWidth="1"/>
    <col min="2" max="2" width="50.75" style="128" customWidth="1"/>
    <col min="3" max="4" width="20.6333333333333" style="426" customWidth="1"/>
    <col min="5" max="5" width="20.6333333333333" style="128" customWidth="1"/>
    <col min="6" max="6" width="9.75" style="128" customWidth="1"/>
    <col min="7" max="16384" width="9" style="220"/>
  </cols>
  <sheetData>
    <row r="1" s="390" customFormat="1" ht="45" customHeight="1" spans="1:6">
      <c r="A1" s="375"/>
      <c r="B1" s="375" t="s">
        <v>1</v>
      </c>
      <c r="C1" s="427"/>
      <c r="D1" s="427"/>
      <c r="E1" s="375"/>
      <c r="F1" s="428"/>
    </row>
    <row r="2" ht="18.95" customHeight="1" spans="1:5">
      <c r="A2" s="429"/>
      <c r="B2" s="395"/>
      <c r="C2" s="396"/>
      <c r="E2" s="376" t="s">
        <v>2</v>
      </c>
    </row>
    <row r="3" s="370" customFormat="1" ht="45" customHeight="1" spans="1:6">
      <c r="A3" s="430" t="s">
        <v>3</v>
      </c>
      <c r="B3" s="387" t="s">
        <v>4</v>
      </c>
      <c r="C3" s="398" t="s">
        <v>5</v>
      </c>
      <c r="D3" s="398" t="s">
        <v>6</v>
      </c>
      <c r="E3" s="387" t="s">
        <v>7</v>
      </c>
      <c r="F3" s="431" t="s">
        <v>69</v>
      </c>
    </row>
    <row r="4" ht="37.5" customHeight="1" spans="1:6">
      <c r="A4" s="401" t="s">
        <v>70</v>
      </c>
      <c r="B4" s="432" t="s">
        <v>71</v>
      </c>
      <c r="C4" s="433">
        <v>13634</v>
      </c>
      <c r="D4" s="433">
        <v>14055</v>
      </c>
      <c r="E4" s="269">
        <f>(D4-C4)/C4</f>
        <v>0.031</v>
      </c>
      <c r="F4" s="230" t="str">
        <f t="shared" ref="F4:F38" si="0">IF(LEN(A4)=3,"是",IF(B4&lt;&gt;"",IF(SUM(C4:D4)&lt;&gt;0,"是","否"),"是"))</f>
        <v>是</v>
      </c>
    </row>
    <row r="5" ht="37.5" customHeight="1" spans="1:6">
      <c r="A5" s="401" t="s">
        <v>72</v>
      </c>
      <c r="B5" s="434" t="s">
        <v>73</v>
      </c>
      <c r="C5" s="412"/>
      <c r="D5" s="412"/>
      <c r="E5" s="269"/>
      <c r="F5" s="230" t="str">
        <f t="shared" si="0"/>
        <v>是</v>
      </c>
    </row>
    <row r="6" ht="37.5" customHeight="1" spans="1:6">
      <c r="A6" s="401" t="s">
        <v>74</v>
      </c>
      <c r="B6" s="434" t="s">
        <v>75</v>
      </c>
      <c r="C6" s="433">
        <v>417</v>
      </c>
      <c r="D6" s="433">
        <v>426</v>
      </c>
      <c r="E6" s="269">
        <f t="shared" ref="E5:E38" si="1">(D6-C6)/C6</f>
        <v>0.022</v>
      </c>
      <c r="F6" s="230" t="str">
        <f t="shared" si="0"/>
        <v>是</v>
      </c>
    </row>
    <row r="7" ht="37.5" customHeight="1" spans="1:6">
      <c r="A7" s="401" t="s">
        <v>76</v>
      </c>
      <c r="B7" s="434" t="s">
        <v>77</v>
      </c>
      <c r="C7" s="433">
        <v>5104</v>
      </c>
      <c r="D7" s="433">
        <v>5219</v>
      </c>
      <c r="E7" s="269">
        <f t="shared" si="1"/>
        <v>0.023</v>
      </c>
      <c r="F7" s="230" t="str">
        <f t="shared" si="0"/>
        <v>是</v>
      </c>
    </row>
    <row r="8" ht="37.5" customHeight="1" spans="1:6">
      <c r="A8" s="401" t="s">
        <v>78</v>
      </c>
      <c r="B8" s="434" t="s">
        <v>79</v>
      </c>
      <c r="C8" s="433">
        <v>34902</v>
      </c>
      <c r="D8" s="433">
        <v>34904</v>
      </c>
      <c r="E8" s="269">
        <f t="shared" si="1"/>
        <v>0</v>
      </c>
      <c r="F8" s="230" t="str">
        <f t="shared" si="0"/>
        <v>是</v>
      </c>
    </row>
    <row r="9" ht="37.5" customHeight="1" spans="1:6">
      <c r="A9" s="401" t="s">
        <v>80</v>
      </c>
      <c r="B9" s="434" t="s">
        <v>81</v>
      </c>
      <c r="C9" s="433">
        <v>105</v>
      </c>
      <c r="D9" s="433">
        <v>109</v>
      </c>
      <c r="E9" s="269">
        <f t="shared" si="1"/>
        <v>0.038</v>
      </c>
      <c r="F9" s="230" t="str">
        <f t="shared" si="0"/>
        <v>是</v>
      </c>
    </row>
    <row r="10" ht="37.5" customHeight="1" spans="1:6">
      <c r="A10" s="401" t="s">
        <v>82</v>
      </c>
      <c r="B10" s="434" t="s">
        <v>83</v>
      </c>
      <c r="C10" s="433">
        <v>2544</v>
      </c>
      <c r="D10" s="433">
        <v>2927</v>
      </c>
      <c r="E10" s="269">
        <f t="shared" si="1"/>
        <v>0.151</v>
      </c>
      <c r="F10" s="230" t="str">
        <f t="shared" si="0"/>
        <v>是</v>
      </c>
    </row>
    <row r="11" ht="37.5" customHeight="1" spans="1:6">
      <c r="A11" s="401" t="s">
        <v>84</v>
      </c>
      <c r="B11" s="434" t="s">
        <v>85</v>
      </c>
      <c r="C11" s="433">
        <v>32288</v>
      </c>
      <c r="D11" s="433">
        <v>33660</v>
      </c>
      <c r="E11" s="269">
        <f t="shared" si="1"/>
        <v>0.042</v>
      </c>
      <c r="F11" s="230" t="str">
        <f t="shared" si="0"/>
        <v>是</v>
      </c>
    </row>
    <row r="12" ht="37.5" customHeight="1" spans="1:6">
      <c r="A12" s="401" t="s">
        <v>86</v>
      </c>
      <c r="B12" s="434" t="s">
        <v>87</v>
      </c>
      <c r="C12" s="433">
        <v>25224</v>
      </c>
      <c r="D12" s="433">
        <v>25626</v>
      </c>
      <c r="E12" s="269">
        <f t="shared" si="1"/>
        <v>0.016</v>
      </c>
      <c r="F12" s="230" t="str">
        <f t="shared" si="0"/>
        <v>是</v>
      </c>
    </row>
    <row r="13" ht="37.5" customHeight="1" spans="1:6">
      <c r="A13" s="401" t="s">
        <v>88</v>
      </c>
      <c r="B13" s="434" t="s">
        <v>89</v>
      </c>
      <c r="C13" s="433">
        <v>1746</v>
      </c>
      <c r="D13" s="433">
        <v>1122</v>
      </c>
      <c r="E13" s="269">
        <f t="shared" si="1"/>
        <v>-0.357</v>
      </c>
      <c r="F13" s="230" t="str">
        <f t="shared" si="0"/>
        <v>是</v>
      </c>
    </row>
    <row r="14" ht="37.5" customHeight="1" spans="1:6">
      <c r="A14" s="401" t="s">
        <v>90</v>
      </c>
      <c r="B14" s="434" t="s">
        <v>91</v>
      </c>
      <c r="C14" s="433">
        <v>4469</v>
      </c>
      <c r="D14" s="433">
        <v>12503</v>
      </c>
      <c r="E14" s="269">
        <f t="shared" si="1"/>
        <v>1.798</v>
      </c>
      <c r="F14" s="230" t="str">
        <f t="shared" si="0"/>
        <v>是</v>
      </c>
    </row>
    <row r="15" ht="37.5" customHeight="1" spans="1:6">
      <c r="A15" s="401" t="s">
        <v>92</v>
      </c>
      <c r="B15" s="434" t="s">
        <v>93</v>
      </c>
      <c r="C15" s="433">
        <v>62040</v>
      </c>
      <c r="D15" s="433">
        <v>45747</v>
      </c>
      <c r="E15" s="269">
        <f t="shared" si="1"/>
        <v>-0.263</v>
      </c>
      <c r="F15" s="230" t="str">
        <f t="shared" si="0"/>
        <v>是</v>
      </c>
    </row>
    <row r="16" ht="37.5" customHeight="1" spans="1:6">
      <c r="A16" s="401" t="s">
        <v>94</v>
      </c>
      <c r="B16" s="434" t="s">
        <v>95</v>
      </c>
      <c r="C16" s="433">
        <v>1157</v>
      </c>
      <c r="D16" s="433">
        <v>2011</v>
      </c>
      <c r="E16" s="269">
        <f t="shared" si="1"/>
        <v>0.738</v>
      </c>
      <c r="F16" s="230" t="str">
        <f t="shared" si="0"/>
        <v>是</v>
      </c>
    </row>
    <row r="17" ht="37.5" customHeight="1" spans="1:6">
      <c r="A17" s="401" t="s">
        <v>96</v>
      </c>
      <c r="B17" s="434" t="s">
        <v>97</v>
      </c>
      <c r="C17" s="433">
        <v>822</v>
      </c>
      <c r="D17" s="433">
        <v>673</v>
      </c>
      <c r="E17" s="269">
        <f t="shared" si="1"/>
        <v>-0.181</v>
      </c>
      <c r="F17" s="230" t="str">
        <f t="shared" si="0"/>
        <v>是</v>
      </c>
    </row>
    <row r="18" ht="37.5" customHeight="1" spans="1:6">
      <c r="A18" s="401" t="s">
        <v>98</v>
      </c>
      <c r="B18" s="434" t="s">
        <v>99</v>
      </c>
      <c r="C18" s="433">
        <v>3459</v>
      </c>
      <c r="D18" s="433">
        <v>3696</v>
      </c>
      <c r="E18" s="269">
        <f t="shared" si="1"/>
        <v>0.069</v>
      </c>
      <c r="F18" s="230" t="str">
        <f t="shared" si="0"/>
        <v>是</v>
      </c>
    </row>
    <row r="19" ht="37.5" customHeight="1" spans="1:6">
      <c r="A19" s="401" t="s">
        <v>100</v>
      </c>
      <c r="B19" s="434" t="s">
        <v>101</v>
      </c>
      <c r="C19" s="433">
        <v>10</v>
      </c>
      <c r="D19" s="433">
        <v>12</v>
      </c>
      <c r="E19" s="269">
        <f t="shared" si="1"/>
        <v>0.2</v>
      </c>
      <c r="F19" s="230" t="str">
        <f t="shared" si="0"/>
        <v>是</v>
      </c>
    </row>
    <row r="20" ht="37.5" customHeight="1" spans="1:6">
      <c r="A20" s="401" t="s">
        <v>102</v>
      </c>
      <c r="B20" s="434" t="s">
        <v>103</v>
      </c>
      <c r="C20" s="412"/>
      <c r="D20" s="412"/>
      <c r="E20" s="269"/>
      <c r="F20" s="230" t="str">
        <f t="shared" si="0"/>
        <v>是</v>
      </c>
    </row>
    <row r="21" ht="37.5" customHeight="1" spans="1:6">
      <c r="A21" s="401" t="s">
        <v>104</v>
      </c>
      <c r="B21" s="434" t="s">
        <v>105</v>
      </c>
      <c r="C21" s="433">
        <v>2317</v>
      </c>
      <c r="D21" s="433">
        <v>2351</v>
      </c>
      <c r="E21" s="269">
        <f t="shared" si="1"/>
        <v>0.015</v>
      </c>
      <c r="F21" s="230" t="str">
        <f t="shared" si="0"/>
        <v>是</v>
      </c>
    </row>
    <row r="22" ht="37.5" customHeight="1" spans="1:6">
      <c r="A22" s="401" t="s">
        <v>106</v>
      </c>
      <c r="B22" s="434" t="s">
        <v>107</v>
      </c>
      <c r="C22" s="433">
        <v>13389</v>
      </c>
      <c r="D22" s="433">
        <v>16135</v>
      </c>
      <c r="E22" s="269">
        <f t="shared" si="1"/>
        <v>0.205</v>
      </c>
      <c r="F22" s="230" t="str">
        <f t="shared" si="0"/>
        <v>是</v>
      </c>
    </row>
    <row r="23" ht="37.5" customHeight="1" spans="1:6">
      <c r="A23" s="401" t="s">
        <v>108</v>
      </c>
      <c r="B23" s="434" t="s">
        <v>109</v>
      </c>
      <c r="C23" s="433">
        <v>146</v>
      </c>
      <c r="D23" s="433">
        <v>65</v>
      </c>
      <c r="E23" s="269">
        <f t="shared" si="1"/>
        <v>-0.555</v>
      </c>
      <c r="F23" s="230" t="str">
        <f t="shared" si="0"/>
        <v>是</v>
      </c>
    </row>
    <row r="24" ht="37.5" customHeight="1" spans="1:6">
      <c r="A24" s="401" t="s">
        <v>110</v>
      </c>
      <c r="B24" s="434" t="s">
        <v>111</v>
      </c>
      <c r="C24" s="412">
        <v>1515</v>
      </c>
      <c r="D24" s="412">
        <v>1693</v>
      </c>
      <c r="E24" s="269">
        <f t="shared" si="1"/>
        <v>0.117</v>
      </c>
      <c r="F24" s="230" t="str">
        <f t="shared" si="0"/>
        <v>是</v>
      </c>
    </row>
    <row r="25" ht="37.5" customHeight="1" spans="1:6">
      <c r="A25" s="401" t="s">
        <v>112</v>
      </c>
      <c r="B25" s="434" t="s">
        <v>113</v>
      </c>
      <c r="C25" s="412"/>
      <c r="D25" s="412">
        <v>2100</v>
      </c>
      <c r="E25" s="269"/>
      <c r="F25" s="230" t="str">
        <f t="shared" si="0"/>
        <v>是</v>
      </c>
    </row>
    <row r="26" ht="37.5" customHeight="1" spans="1:6">
      <c r="A26" s="401" t="s">
        <v>114</v>
      </c>
      <c r="B26" s="434" t="s">
        <v>115</v>
      </c>
      <c r="C26" s="412">
        <v>2265</v>
      </c>
      <c r="D26" s="412">
        <v>2493</v>
      </c>
      <c r="E26" s="269">
        <f t="shared" si="1"/>
        <v>0.101</v>
      </c>
      <c r="F26" s="230" t="str">
        <f t="shared" si="0"/>
        <v>是</v>
      </c>
    </row>
    <row r="27" ht="37.5" customHeight="1" spans="1:6">
      <c r="A27" s="401" t="s">
        <v>116</v>
      </c>
      <c r="B27" s="434" t="s">
        <v>117</v>
      </c>
      <c r="C27" s="412">
        <v>4</v>
      </c>
      <c r="D27" s="412">
        <v>30</v>
      </c>
      <c r="E27" s="269">
        <f t="shared" si="1"/>
        <v>6.5</v>
      </c>
      <c r="F27" s="230" t="str">
        <f t="shared" si="0"/>
        <v>是</v>
      </c>
    </row>
    <row r="28" ht="37.5" customHeight="1" spans="1:6">
      <c r="A28" s="401" t="s">
        <v>118</v>
      </c>
      <c r="B28" s="434" t="s">
        <v>119</v>
      </c>
      <c r="C28" s="412"/>
      <c r="D28" s="412"/>
      <c r="E28" s="269"/>
      <c r="F28" s="230" t="str">
        <f t="shared" si="0"/>
        <v>是</v>
      </c>
    </row>
    <row r="29" ht="37.5" customHeight="1" spans="1:6">
      <c r="A29" s="401"/>
      <c r="B29" s="434"/>
      <c r="C29" s="412"/>
      <c r="D29" s="412"/>
      <c r="E29" s="269"/>
      <c r="F29" s="230" t="str">
        <f t="shared" si="0"/>
        <v>是</v>
      </c>
    </row>
    <row r="30" s="290" customFormat="1" ht="37.5" customHeight="1" spans="1:6">
      <c r="A30" s="413"/>
      <c r="B30" s="414" t="s">
        <v>120</v>
      </c>
      <c r="C30" s="415">
        <f>SUM(C4:C28)</f>
        <v>207557</v>
      </c>
      <c r="D30" s="415">
        <f>SUM(D4:D28)</f>
        <v>207557</v>
      </c>
      <c r="E30" s="269">
        <f t="shared" si="1"/>
        <v>0</v>
      </c>
      <c r="F30" s="230" t="str">
        <f t="shared" si="0"/>
        <v>是</v>
      </c>
    </row>
    <row r="31" ht="37.5" customHeight="1" spans="1:6">
      <c r="A31" s="300">
        <v>230</v>
      </c>
      <c r="B31" s="435" t="s">
        <v>121</v>
      </c>
      <c r="C31" s="415">
        <v>12682</v>
      </c>
      <c r="D31" s="415">
        <v>5500</v>
      </c>
      <c r="E31" s="269">
        <f t="shared" si="1"/>
        <v>-0.566</v>
      </c>
      <c r="F31" s="230" t="str">
        <f t="shared" si="0"/>
        <v>是</v>
      </c>
    </row>
    <row r="32" ht="37.5" customHeight="1" spans="1:6">
      <c r="A32" s="436">
        <v>23006</v>
      </c>
      <c r="B32" s="437" t="s">
        <v>122</v>
      </c>
      <c r="C32" s="412">
        <v>5500</v>
      </c>
      <c r="D32" s="412">
        <v>5500</v>
      </c>
      <c r="E32" s="269">
        <f t="shared" si="1"/>
        <v>0</v>
      </c>
      <c r="F32" s="230" t="str">
        <f t="shared" si="0"/>
        <v>是</v>
      </c>
    </row>
    <row r="33" ht="37.5" customHeight="1" spans="1:6">
      <c r="A33" s="401">
        <v>23008</v>
      </c>
      <c r="B33" s="437" t="s">
        <v>123</v>
      </c>
      <c r="C33" s="412">
        <v>7182</v>
      </c>
      <c r="D33" s="412">
        <v>0</v>
      </c>
      <c r="E33" s="269">
        <f t="shared" si="1"/>
        <v>-1</v>
      </c>
      <c r="F33" s="230" t="str">
        <f t="shared" si="0"/>
        <v>是</v>
      </c>
    </row>
    <row r="34" ht="37.5" customHeight="1" spans="1:6">
      <c r="A34" s="438">
        <v>23015</v>
      </c>
      <c r="B34" s="411" t="s">
        <v>124</v>
      </c>
      <c r="C34" s="412"/>
      <c r="D34" s="412"/>
      <c r="E34" s="269"/>
      <c r="F34" s="230" t="str">
        <f t="shared" si="0"/>
        <v>否</v>
      </c>
    </row>
    <row r="35" s="392" customFormat="1" ht="37.5" customHeight="1" spans="1:6">
      <c r="A35" s="438">
        <v>23016</v>
      </c>
      <c r="B35" s="411" t="s">
        <v>125</v>
      </c>
      <c r="C35" s="412"/>
      <c r="D35" s="412"/>
      <c r="E35" s="269"/>
      <c r="F35" s="230" t="str">
        <f t="shared" si="0"/>
        <v>否</v>
      </c>
    </row>
    <row r="36" s="392" customFormat="1" ht="37.5" customHeight="1" spans="1:6">
      <c r="A36" s="300">
        <v>231</v>
      </c>
      <c r="B36" s="160" t="s">
        <v>126</v>
      </c>
      <c r="C36" s="415">
        <v>4000</v>
      </c>
      <c r="D36" s="415">
        <v>14502</v>
      </c>
      <c r="E36" s="269">
        <f t="shared" si="1"/>
        <v>2.626</v>
      </c>
      <c r="F36" s="230" t="str">
        <f t="shared" si="0"/>
        <v>是</v>
      </c>
    </row>
    <row r="37" s="392" customFormat="1" ht="37.5" customHeight="1" spans="1:6">
      <c r="A37" s="300">
        <v>23009</v>
      </c>
      <c r="B37" s="439" t="s">
        <v>127</v>
      </c>
      <c r="C37" s="415">
        <v>51203</v>
      </c>
      <c r="D37" s="440">
        <v>45651</v>
      </c>
      <c r="E37" s="269">
        <f t="shared" si="1"/>
        <v>-0.108</v>
      </c>
      <c r="F37" s="230" t="str">
        <f t="shared" si="0"/>
        <v>是</v>
      </c>
    </row>
    <row r="38" ht="37.5" customHeight="1" spans="1:6">
      <c r="A38" s="413"/>
      <c r="B38" s="425" t="s">
        <v>128</v>
      </c>
      <c r="C38" s="415">
        <f>C30+C31+C36+C37</f>
        <v>275442</v>
      </c>
      <c r="D38" s="415">
        <f>D30+D31+D36+D37</f>
        <v>273210</v>
      </c>
      <c r="E38" s="269">
        <f t="shared" si="1"/>
        <v>-0.008</v>
      </c>
      <c r="F38" s="230" t="str">
        <f t="shared" si="0"/>
        <v>是</v>
      </c>
    </row>
    <row r="39" ht="10" customHeight="1" spans="2:2">
      <c r="B39" s="441"/>
    </row>
  </sheetData>
  <autoFilter xmlns:etc="http://www.wps.cn/officeDocument/2017/etCustomData" ref="A3:F39" etc:filterBottomFollowUsedRange="0">
    <filterColumn colId="5">
      <customFilters>
        <customFilter operator="equal" val="是"/>
      </customFilters>
    </filterColumn>
    <extLst/>
  </autoFilter>
  <mergeCells count="1">
    <mergeCell ref="B1:E1"/>
  </mergeCells>
  <conditionalFormatting sqref="E31">
    <cfRule type="cellIs" dxfId="0" priority="2" stopIfTrue="1" operator="greaterThan">
      <formula>5</formula>
    </cfRule>
    <cfRule type="cellIs" dxfId="2" priority="1" stopIfTrue="1" operator="lessThan">
      <formula>0</formula>
    </cfRule>
  </conditionalFormatting>
  <conditionalFormatting sqref="E32">
    <cfRule type="cellIs" dxfId="0" priority="4" stopIfTrue="1" operator="greaterThan">
      <formula>5</formula>
    </cfRule>
    <cfRule type="cellIs" dxfId="2" priority="3" stopIfTrue="1" operator="lessThan">
      <formula>0</formula>
    </cfRule>
  </conditionalFormatting>
  <conditionalFormatting sqref="C34">
    <cfRule type="expression" dxfId="1" priority="18" stopIfTrue="1">
      <formula>"len($A:$A)=3"</formula>
    </cfRule>
  </conditionalFormatting>
  <conditionalFormatting sqref="E37">
    <cfRule type="cellIs" dxfId="2" priority="5" stopIfTrue="1" operator="lessThan">
      <formula>0</formula>
    </cfRule>
    <cfRule type="cellIs" dxfId="0" priority="6" stopIfTrue="1" operator="greaterThan">
      <formula>5</formula>
    </cfRule>
  </conditionalFormatting>
  <conditionalFormatting sqref="F4:F39">
    <cfRule type="cellIs" dxfId="2" priority="15" stopIfTrue="1" operator="lessThan">
      <formula>0</formula>
    </cfRule>
  </conditionalFormatting>
  <conditionalFormatting sqref="E2 D32 E38 D39:E44">
    <cfRule type="cellIs" dxfId="0" priority="31" stopIfTrue="1" operator="lessThanOrEqual">
      <formula>-1</formula>
    </cfRule>
  </conditionalFormatting>
  <conditionalFormatting sqref="D33:E34">
    <cfRule type="cellIs" dxfId="2" priority="33" stopIfTrue="1" operator="lessThan">
      <formula>0</formula>
    </cfRule>
    <cfRule type="cellIs" dxfId="0" priority="34" stopIfTrue="1" operator="greaterThan">
      <formula>5</formula>
    </cfRule>
  </conditionalFormatting>
  <conditionalFormatting sqref="A34:B35">
    <cfRule type="expression" dxfId="1" priority="1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E41"/>
  <sheetViews>
    <sheetView showGridLines="0" showZeros="0" view="pageBreakPreview" zoomScaleNormal="90" topLeftCell="B1" workbookViewId="0">
      <pane ySplit="3" topLeftCell="A16" activePane="bottomLeft" state="frozen"/>
      <selection/>
      <selection pane="bottomLeft" activeCell="D38" sqref="D38"/>
    </sheetView>
  </sheetViews>
  <sheetFormatPr defaultColWidth="9" defaultRowHeight="18.75" outlineLevelCol="4"/>
  <cols>
    <col min="1" max="1" width="14.5" style="128" customWidth="1"/>
    <col min="2" max="2" width="50.75" style="128" customWidth="1"/>
    <col min="3" max="4" width="20.6333333333333" style="393" customWidth="1"/>
    <col min="5" max="5" width="20.6333333333333" style="128" customWidth="1"/>
    <col min="6" max="16384" width="9" style="220"/>
  </cols>
  <sheetData>
    <row r="1" s="390" customFormat="1" ht="45" customHeight="1" spans="1:5">
      <c r="A1" s="375"/>
      <c r="B1" s="375" t="s">
        <v>129</v>
      </c>
      <c r="C1" s="394"/>
      <c r="D1" s="394"/>
      <c r="E1" s="375"/>
    </row>
    <row r="2" ht="18.95" customHeight="1" spans="2:5">
      <c r="B2" s="395"/>
      <c r="C2" s="396"/>
      <c r="D2" s="396"/>
      <c r="E2" s="376" t="s">
        <v>2</v>
      </c>
    </row>
    <row r="3" s="370" customFormat="1" ht="45" customHeight="1" spans="1:5">
      <c r="A3" s="397" t="s">
        <v>3</v>
      </c>
      <c r="B3" s="294" t="s">
        <v>4</v>
      </c>
      <c r="C3" s="398" t="s">
        <v>130</v>
      </c>
      <c r="D3" s="398" t="s">
        <v>6</v>
      </c>
      <c r="E3" s="149" t="s">
        <v>131</v>
      </c>
    </row>
    <row r="4" ht="32.1" customHeight="1" spans="1:5">
      <c r="A4" s="399" t="s">
        <v>8</v>
      </c>
      <c r="B4" s="400" t="s">
        <v>9</v>
      </c>
      <c r="C4" s="74">
        <f>SUM(C5:C19)</f>
        <v>18715</v>
      </c>
      <c r="D4" s="74">
        <f>SUM(D5:D19)</f>
        <v>19356</v>
      </c>
      <c r="E4" s="275">
        <f t="shared" ref="E4:E15" si="0">IF(C4&gt;0,D4/C4-1,IF(C4&lt;0,-(D4/C4-1),""))</f>
        <v>0.034</v>
      </c>
    </row>
    <row r="5" ht="32.1" customHeight="1" spans="1:5">
      <c r="A5" s="401" t="s">
        <v>10</v>
      </c>
      <c r="B5" s="402" t="s">
        <v>11</v>
      </c>
      <c r="C5" s="403">
        <v>7085</v>
      </c>
      <c r="D5" s="404">
        <v>6250</v>
      </c>
      <c r="E5" s="275">
        <f t="shared" si="0"/>
        <v>-0.118</v>
      </c>
    </row>
    <row r="6" ht="32.1" customHeight="1" spans="1:5">
      <c r="A6" s="401" t="s">
        <v>12</v>
      </c>
      <c r="B6" s="402" t="s">
        <v>13</v>
      </c>
      <c r="C6" s="403">
        <v>495</v>
      </c>
      <c r="D6" s="403">
        <v>560</v>
      </c>
      <c r="E6" s="275">
        <f t="shared" si="0"/>
        <v>0.131</v>
      </c>
    </row>
    <row r="7" ht="32.1" customHeight="1" spans="1:5">
      <c r="A7" s="401" t="s">
        <v>14</v>
      </c>
      <c r="B7" s="402" t="s">
        <v>15</v>
      </c>
      <c r="C7" s="405">
        <v>230</v>
      </c>
      <c r="D7" s="405">
        <v>197</v>
      </c>
      <c r="E7" s="275">
        <f t="shared" si="0"/>
        <v>-0.143</v>
      </c>
    </row>
    <row r="8" customFormat="1" ht="32.1" customHeight="1" spans="1:5">
      <c r="A8" s="406" t="s">
        <v>16</v>
      </c>
      <c r="B8" s="407" t="s">
        <v>17</v>
      </c>
      <c r="C8" s="405">
        <v>1250</v>
      </c>
      <c r="D8" s="405">
        <v>1900</v>
      </c>
      <c r="E8" s="275">
        <f t="shared" si="0"/>
        <v>0.52</v>
      </c>
    </row>
    <row r="9" ht="32.1" customHeight="1" spans="1:5">
      <c r="A9" s="401" t="s">
        <v>18</v>
      </c>
      <c r="B9" s="402" t="s">
        <v>19</v>
      </c>
      <c r="C9" s="405">
        <v>450</v>
      </c>
      <c r="D9" s="405">
        <v>520</v>
      </c>
      <c r="E9" s="275">
        <f t="shared" si="0"/>
        <v>0.156</v>
      </c>
    </row>
    <row r="10" customFormat="1" ht="32.1" customHeight="1" spans="1:5">
      <c r="A10" s="406" t="s">
        <v>20</v>
      </c>
      <c r="B10" s="407" t="s">
        <v>21</v>
      </c>
      <c r="C10" s="405">
        <v>350</v>
      </c>
      <c r="D10" s="405">
        <v>490</v>
      </c>
      <c r="E10" s="275">
        <f t="shared" si="0"/>
        <v>0.4</v>
      </c>
    </row>
    <row r="11" customFormat="1" ht="32.1" customHeight="1" spans="1:5">
      <c r="A11" s="406" t="s">
        <v>22</v>
      </c>
      <c r="B11" s="407" t="s">
        <v>23</v>
      </c>
      <c r="C11" s="405">
        <v>350</v>
      </c>
      <c r="D11" s="405">
        <v>300</v>
      </c>
      <c r="E11" s="275">
        <f t="shared" si="0"/>
        <v>-0.143</v>
      </c>
    </row>
    <row r="12" customFormat="1" ht="32.1" customHeight="1" spans="1:5">
      <c r="A12" s="406" t="s">
        <v>24</v>
      </c>
      <c r="B12" s="407" t="s">
        <v>25</v>
      </c>
      <c r="C12" s="405">
        <v>360</v>
      </c>
      <c r="D12" s="405">
        <v>420</v>
      </c>
      <c r="E12" s="275">
        <f t="shared" si="0"/>
        <v>0.167</v>
      </c>
    </row>
    <row r="13" customFormat="1" ht="32.1" customHeight="1" spans="1:5">
      <c r="A13" s="406" t="s">
        <v>26</v>
      </c>
      <c r="B13" s="407" t="s">
        <v>27</v>
      </c>
      <c r="C13" s="405">
        <v>750</v>
      </c>
      <c r="D13" s="405">
        <v>700</v>
      </c>
      <c r="E13" s="275">
        <f t="shared" si="0"/>
        <v>-0.067</v>
      </c>
    </row>
    <row r="14" customFormat="1" ht="32.1" customHeight="1" spans="1:5">
      <c r="A14" s="406" t="s">
        <v>28</v>
      </c>
      <c r="B14" s="407" t="s">
        <v>29</v>
      </c>
      <c r="C14" s="408">
        <v>0</v>
      </c>
      <c r="D14" s="409"/>
      <c r="E14" s="275" t="str">
        <f t="shared" si="0"/>
        <v/>
      </c>
    </row>
    <row r="15" ht="32.1" customHeight="1" spans="1:5">
      <c r="A15" s="401" t="s">
        <v>30</v>
      </c>
      <c r="B15" s="402" t="s">
        <v>31</v>
      </c>
      <c r="C15" s="405">
        <v>2800</v>
      </c>
      <c r="D15" s="405">
        <v>3004</v>
      </c>
      <c r="E15" s="275">
        <f t="shared" si="0"/>
        <v>0.073</v>
      </c>
    </row>
    <row r="16" customFormat="1" ht="32.1" customHeight="1" spans="1:5">
      <c r="A16" s="406" t="s">
        <v>32</v>
      </c>
      <c r="B16" s="407" t="s">
        <v>33</v>
      </c>
      <c r="C16" s="405">
        <v>520</v>
      </c>
      <c r="D16" s="405">
        <v>700</v>
      </c>
      <c r="E16" s="275">
        <f t="shared" ref="E16:E23" si="1">IF(C16&gt;0,D16/C16-1,IF(C16&lt;0,-(D16/C16-1),""))</f>
        <v>0.346</v>
      </c>
    </row>
    <row r="17" customFormat="1" ht="32.1" customHeight="1" spans="1:5">
      <c r="A17" s="406" t="s">
        <v>34</v>
      </c>
      <c r="B17" s="407" t="s">
        <v>35</v>
      </c>
      <c r="C17" s="405">
        <v>3830</v>
      </c>
      <c r="D17" s="405">
        <v>4000</v>
      </c>
      <c r="E17" s="275">
        <f t="shared" si="1"/>
        <v>0.044</v>
      </c>
    </row>
    <row r="18" customFormat="1" ht="32.1" customHeight="1" spans="1:5">
      <c r="A18" s="406" t="s">
        <v>36</v>
      </c>
      <c r="B18" s="407" t="s">
        <v>37</v>
      </c>
      <c r="C18" s="405">
        <v>245</v>
      </c>
      <c r="D18" s="405">
        <v>315</v>
      </c>
      <c r="E18" s="275">
        <f t="shared" si="1"/>
        <v>0.286</v>
      </c>
    </row>
    <row r="19" customFormat="1" ht="32.1" customHeight="1" spans="1:5">
      <c r="A19" s="469" t="s">
        <v>132</v>
      </c>
      <c r="B19" s="407" t="s">
        <v>39</v>
      </c>
      <c r="C19" s="408">
        <v>0</v>
      </c>
      <c r="D19" s="409"/>
      <c r="E19" s="275" t="str">
        <f t="shared" si="1"/>
        <v/>
      </c>
    </row>
    <row r="20" ht="32.1" customHeight="1" spans="1:5">
      <c r="A20" s="300" t="s">
        <v>40</v>
      </c>
      <c r="B20" s="400" t="s">
        <v>41</v>
      </c>
      <c r="C20" s="74">
        <f>SUM(C21:C28)</f>
        <v>14443</v>
      </c>
      <c r="D20" s="74">
        <f>SUM(D21:D28)</f>
        <v>15370</v>
      </c>
      <c r="E20" s="275">
        <f t="shared" si="1"/>
        <v>0.064</v>
      </c>
    </row>
    <row r="21" ht="32.1" customHeight="1" spans="1:5">
      <c r="A21" s="410" t="s">
        <v>42</v>
      </c>
      <c r="B21" s="402" t="s">
        <v>43</v>
      </c>
      <c r="C21" s="405">
        <v>1278</v>
      </c>
      <c r="D21" s="405">
        <v>1300</v>
      </c>
      <c r="E21" s="275">
        <f t="shared" si="1"/>
        <v>0.017</v>
      </c>
    </row>
    <row r="22" ht="32.1" customHeight="1" spans="1:5">
      <c r="A22" s="401" t="s">
        <v>44</v>
      </c>
      <c r="B22" s="411" t="s">
        <v>45</v>
      </c>
      <c r="C22" s="405">
        <v>932</v>
      </c>
      <c r="D22" s="405">
        <v>920</v>
      </c>
      <c r="E22" s="275">
        <f t="shared" si="1"/>
        <v>-0.013</v>
      </c>
    </row>
    <row r="23" ht="32.1" customHeight="1" spans="1:5">
      <c r="A23" s="401" t="s">
        <v>46</v>
      </c>
      <c r="B23" s="402" t="s">
        <v>47</v>
      </c>
      <c r="C23" s="405">
        <v>1321</v>
      </c>
      <c r="D23" s="405">
        <v>4000</v>
      </c>
      <c r="E23" s="275">
        <f t="shared" si="1"/>
        <v>2.028</v>
      </c>
    </row>
    <row r="24" ht="32.1" customHeight="1" spans="1:5">
      <c r="A24" s="401" t="s">
        <v>48</v>
      </c>
      <c r="B24" s="402" t="s">
        <v>49</v>
      </c>
      <c r="C24" s="405">
        <v>0</v>
      </c>
      <c r="D24" s="405">
        <v>0</v>
      </c>
      <c r="E24" s="280"/>
    </row>
    <row r="25" ht="32.1" customHeight="1" spans="1:5">
      <c r="A25" s="401" t="s">
        <v>50</v>
      </c>
      <c r="B25" s="402" t="s">
        <v>51</v>
      </c>
      <c r="C25" s="405">
        <v>10787</v>
      </c>
      <c r="D25" s="405">
        <v>8970</v>
      </c>
      <c r="E25" s="275">
        <f t="shared" ref="E25:E28" si="2">IF(C25&gt;0,D25/C25-1,IF(C25&lt;0,-(D25/C25-1),""))</f>
        <v>-0.168</v>
      </c>
    </row>
    <row r="26" customFormat="1" ht="32.1" customHeight="1" spans="1:5">
      <c r="A26" s="406" t="s">
        <v>52</v>
      </c>
      <c r="B26" s="407" t="s">
        <v>53</v>
      </c>
      <c r="C26" s="405">
        <v>0</v>
      </c>
      <c r="D26" s="405">
        <v>0</v>
      </c>
      <c r="E26" s="275" t="str">
        <f t="shared" si="2"/>
        <v/>
      </c>
    </row>
    <row r="27" ht="32.1" customHeight="1" spans="1:5">
      <c r="A27" s="401" t="s">
        <v>54</v>
      </c>
      <c r="B27" s="402" t="s">
        <v>55</v>
      </c>
      <c r="C27" s="405">
        <v>0</v>
      </c>
      <c r="D27" s="405">
        <v>0</v>
      </c>
      <c r="E27" s="280"/>
    </row>
    <row r="28" ht="32.1" customHeight="1" spans="1:5">
      <c r="A28" s="401" t="s">
        <v>56</v>
      </c>
      <c r="B28" s="402" t="s">
        <v>57</v>
      </c>
      <c r="C28" s="405">
        <v>125</v>
      </c>
      <c r="D28" s="405">
        <v>180</v>
      </c>
      <c r="E28" s="275">
        <f t="shared" si="2"/>
        <v>0.44</v>
      </c>
    </row>
    <row r="29" ht="32.1" customHeight="1" spans="1:5">
      <c r="A29" s="401"/>
      <c r="B29" s="402"/>
      <c r="C29" s="77"/>
      <c r="D29" s="412"/>
      <c r="E29" s="280"/>
    </row>
    <row r="30" s="290" customFormat="1" ht="32.1" customHeight="1" spans="1:5">
      <c r="A30" s="413"/>
      <c r="B30" s="414" t="s">
        <v>133</v>
      </c>
      <c r="C30" s="74">
        <f>C4+C20</f>
        <v>33158</v>
      </c>
      <c r="D30" s="74">
        <f>D4+D20</f>
        <v>34726</v>
      </c>
      <c r="E30" s="275">
        <f t="shared" ref="E30:E34" si="3">IF(C30&gt;0,D30/C30-1,IF(C30&lt;0,-(D30/C30-1),""))</f>
        <v>0.047</v>
      </c>
    </row>
    <row r="31" ht="32.1" customHeight="1" spans="1:5">
      <c r="A31" s="300">
        <v>105</v>
      </c>
      <c r="B31" s="160" t="s">
        <v>59</v>
      </c>
      <c r="C31" s="77"/>
      <c r="D31" s="415"/>
      <c r="E31" s="302"/>
    </row>
    <row r="32" ht="32.1" customHeight="1" spans="1:5">
      <c r="A32" s="416">
        <v>110</v>
      </c>
      <c r="B32" s="417" t="s">
        <v>60</v>
      </c>
      <c r="C32" s="74">
        <v>232680</v>
      </c>
      <c r="D32" s="415">
        <v>238484</v>
      </c>
      <c r="E32" s="275">
        <f t="shared" si="3"/>
        <v>0.025</v>
      </c>
    </row>
    <row r="33" ht="32.1" customHeight="1" spans="1:5">
      <c r="A33" s="305">
        <v>11001</v>
      </c>
      <c r="B33" s="277" t="s">
        <v>61</v>
      </c>
      <c r="C33" s="77">
        <v>52</v>
      </c>
      <c r="D33" s="418">
        <v>52</v>
      </c>
      <c r="E33" s="275">
        <f t="shared" si="3"/>
        <v>0</v>
      </c>
    </row>
    <row r="34" ht="32.1" customHeight="1" spans="1:5">
      <c r="A34" s="305"/>
      <c r="B34" s="277" t="s">
        <v>62</v>
      </c>
      <c r="C34" s="77">
        <v>161526</v>
      </c>
      <c r="D34" s="418">
        <v>167143</v>
      </c>
      <c r="E34" s="275">
        <f t="shared" si="3"/>
        <v>0.035</v>
      </c>
    </row>
    <row r="35" ht="32.1" customHeight="1" spans="1:5">
      <c r="A35" s="305">
        <v>11006</v>
      </c>
      <c r="B35" s="277" t="s">
        <v>134</v>
      </c>
      <c r="C35" s="77"/>
      <c r="E35" s="324"/>
    </row>
    <row r="36" ht="32.1" customHeight="1" spans="1:5">
      <c r="A36" s="305">
        <v>11008</v>
      </c>
      <c r="B36" s="277" t="s">
        <v>63</v>
      </c>
      <c r="C36" s="77">
        <v>61841</v>
      </c>
      <c r="D36" s="418">
        <v>51203</v>
      </c>
      <c r="E36" s="275">
        <f t="shared" ref="E36:E38" si="4">IF(C36&gt;0,D36/C36-1,IF(C36&lt;0,-(D36/C36-1),""))</f>
        <v>-0.172</v>
      </c>
    </row>
    <row r="37" ht="32.1" customHeight="1" spans="1:5">
      <c r="A37" s="305">
        <v>11009</v>
      </c>
      <c r="B37" s="277" t="s">
        <v>64</v>
      </c>
      <c r="C37" s="77">
        <v>8191</v>
      </c>
      <c r="D37" s="418">
        <v>7284</v>
      </c>
      <c r="E37" s="275">
        <f t="shared" si="4"/>
        <v>-0.111</v>
      </c>
    </row>
    <row r="38" s="391" customFormat="1" ht="32.1" customHeight="1" spans="1:5">
      <c r="A38" s="419"/>
      <c r="B38" s="420" t="s">
        <v>65</v>
      </c>
      <c r="C38" s="408">
        <v>1070</v>
      </c>
      <c r="D38" s="418">
        <v>12802</v>
      </c>
      <c r="E38" s="275">
        <f t="shared" si="4"/>
        <v>10.964</v>
      </c>
    </row>
    <row r="39" s="391" customFormat="1" ht="32.1" customHeight="1" spans="1:5">
      <c r="A39" s="419">
        <v>11013</v>
      </c>
      <c r="B39" s="421" t="s">
        <v>66</v>
      </c>
      <c r="C39" s="408">
        <v>0</v>
      </c>
      <c r="D39" s="418">
        <v>0</v>
      </c>
      <c r="E39" s="422"/>
    </row>
    <row r="40" s="392" customFormat="1" ht="32.1" customHeight="1" spans="1:5">
      <c r="A40" s="305">
        <v>11015</v>
      </c>
      <c r="B40" s="420" t="s">
        <v>67</v>
      </c>
      <c r="C40" s="77"/>
      <c r="D40" s="412"/>
      <c r="E40" s="423"/>
    </row>
    <row r="41" ht="32.1" customHeight="1" spans="1:5">
      <c r="A41" s="424"/>
      <c r="B41" s="425" t="s">
        <v>68</v>
      </c>
      <c r="C41" s="74">
        <f>C30+C32</f>
        <v>265838</v>
      </c>
      <c r="D41" s="74">
        <f>D30+D32</f>
        <v>273210</v>
      </c>
      <c r="E41" s="302"/>
    </row>
  </sheetData>
  <autoFilter xmlns:etc="http://www.wps.cn/officeDocument/2017/etCustomData" ref="A3:E41" etc:filterBottomFollowUsedRange="0">
    <extLst/>
  </autoFilter>
  <mergeCells count="1">
    <mergeCell ref="B1:E1"/>
  </mergeCells>
  <conditionalFormatting sqref="E2">
    <cfRule type="cellIs" dxfId="0" priority="42" stopIfTrue="1" operator="lessThanOrEqual">
      <formula>-1</formula>
    </cfRule>
  </conditionalFormatting>
  <conditionalFormatting sqref="A31:B31">
    <cfRule type="expression" dxfId="1" priority="48" stopIfTrue="1">
      <formula>"len($A:$A)=3"</formula>
    </cfRule>
  </conditionalFormatting>
  <conditionalFormatting sqref="C31">
    <cfRule type="expression" dxfId="1" priority="11" stopIfTrue="1">
      <formula>"len($A:$A)=3"</formula>
    </cfRule>
    <cfRule type="expression" dxfId="1" priority="10" stopIfTrue="1">
      <formula>"len($A:$A)=3"</formula>
    </cfRule>
  </conditionalFormatting>
  <conditionalFormatting sqref="D36">
    <cfRule type="expression" dxfId="1" priority="8" stopIfTrue="1">
      <formula>"len($A:$A)=3"</formula>
    </cfRule>
  </conditionalFormatting>
  <conditionalFormatting sqref="B38">
    <cfRule type="expression" dxfId="1" priority="9" stopIfTrue="1">
      <formula>"len($A:$A)=3"</formula>
    </cfRule>
  </conditionalFormatting>
  <conditionalFormatting sqref="D39">
    <cfRule type="expression" dxfId="1" priority="3" stopIfTrue="1">
      <formula>"len($A:$A)=3"</formula>
    </cfRule>
    <cfRule type="expression" dxfId="1" priority="5" stopIfTrue="1">
      <formula>"len($A:$A)=3"</formula>
    </cfRule>
  </conditionalFormatting>
  <conditionalFormatting sqref="B39:B40">
    <cfRule type="expression" dxfId="1" priority="16" stopIfTrue="1">
      <formula>"len($A:$A)=3"</formula>
    </cfRule>
    <cfRule type="expression" dxfId="1" priority="17" stopIfTrue="1">
      <formula>"len($A:$A)=3"</formula>
    </cfRule>
  </conditionalFormatting>
  <conditionalFormatting sqref="C33:C34">
    <cfRule type="expression" dxfId="1" priority="46" stopIfTrue="1">
      <formula>"len($A:$A)=3"</formula>
    </cfRule>
  </conditionalFormatting>
  <conditionalFormatting sqref="C36:C40">
    <cfRule type="expression" dxfId="1" priority="44" stopIfTrue="1">
      <formula>"len($A:$A)=3"</formula>
    </cfRule>
  </conditionalFormatting>
  <conditionalFormatting sqref="D33:D34">
    <cfRule type="expression" dxfId="1" priority="7" stopIfTrue="1">
      <formula>"len($A:$A)=3"</formula>
    </cfRule>
    <cfRule type="expression" dxfId="1" priority="6" stopIfTrue="1">
      <formula>"len($A:$A)=3"</formula>
    </cfRule>
    <cfRule type="expression" dxfId="1" priority="4" stopIfTrue="1">
      <formula>"len($A:$A)=3"</formula>
    </cfRule>
    <cfRule type="expression" dxfId="1" priority="2" stopIfTrue="1">
      <formula>"len($A:$A)=3"</formula>
    </cfRule>
  </conditionalFormatting>
  <conditionalFormatting sqref="D36:D38">
    <cfRule type="expression" dxfId="1" priority="1" stopIfTrue="1">
      <formula>"len($A:$A)=3"</formula>
    </cfRule>
  </conditionalFormatting>
  <conditionalFormatting sqref="A4:C28 D4 D20">
    <cfRule type="expression" dxfId="1" priority="38" stopIfTrue="1">
      <formula>"len($A:$A)=3"</formula>
    </cfRule>
  </conditionalFormatting>
  <conditionalFormatting sqref="B4:C6 D4">
    <cfRule type="expression" dxfId="1" priority="41" stopIfTrue="1">
      <formula>"len($A:$A)=3"</formula>
    </cfRule>
  </conditionalFormatting>
  <conditionalFormatting sqref="B7:C8">
    <cfRule type="expression" dxfId="1" priority="40" stopIfTrue="1">
      <formula>"len($A:$A)=3"</formula>
    </cfRule>
  </conditionalFormatting>
  <conditionalFormatting sqref="A29:C29 C40 D41:D45 B41:C59">
    <cfRule type="expression" dxfId="1" priority="49" stopIfTrue="1">
      <formula>"len($A:$A)=3"</formula>
    </cfRule>
  </conditionalFormatting>
  <conditionalFormatting sqref="B29:C29 B31 C32:C34 D32 C39:C40">
    <cfRule type="expression" dxfId="1" priority="61" stopIfTrue="1">
      <formula>"len($A:$A)=3"</formula>
    </cfRule>
  </conditionalFormatting>
  <conditionalFormatting sqref="A32:B32 A35:C35">
    <cfRule type="expression" dxfId="1" priority="21" stopIfTrue="1">
      <formula>"len($A:$A)=3"</formula>
    </cfRule>
  </conditionalFormatting>
  <conditionalFormatting sqref="B32:B34 B40">
    <cfRule type="expression" dxfId="1" priority="22" stopIfTrue="1">
      <formula>"len($A:$A)=3"</formula>
    </cfRule>
  </conditionalFormatting>
  <conditionalFormatting sqref="C32:C34 D32">
    <cfRule type="expression" dxfId="1" priority="47" stopIfTrue="1">
      <formula>"len($A:$A)=3"</formula>
    </cfRule>
  </conditionalFormatting>
  <conditionalFormatting sqref="A33:B34">
    <cfRule type="expression" dxfId="1" priority="20" stopIfTrue="1">
      <formula>"len($A:$A)=3"</formula>
    </cfRule>
  </conditionalFormatting>
  <conditionalFormatting sqref="A36:B37 A38 A39:B45">
    <cfRule type="expression" dxfId="1" priority="18" stopIfTrue="1">
      <formula>"len($A:$A)=3"</formula>
    </cfRule>
  </conditionalFormatting>
  <conditionalFormatting sqref="A39:B40">
    <cfRule type="expression" dxfId="1" priority="1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G1379"/>
  <sheetViews>
    <sheetView showGridLines="0" showZeros="0" view="pageBreakPreview" zoomScaleNormal="100" workbookViewId="0">
      <pane xSplit="1" ySplit="3" topLeftCell="B1337" activePane="bottomRight" state="frozen"/>
      <selection/>
      <selection pane="topRight"/>
      <selection pane="bottomLeft"/>
      <selection pane="bottomRight" activeCell="D1349" sqref="D1349"/>
    </sheetView>
  </sheetViews>
  <sheetFormatPr defaultColWidth="9" defaultRowHeight="18.75" outlineLevelCol="6"/>
  <cols>
    <col min="1" max="1" width="19.1333333333333" style="372" customWidth="1"/>
    <col min="2" max="2" width="50.6333333333333" style="290" customWidth="1"/>
    <col min="3" max="4" width="20.6333333333333" style="290" customWidth="1"/>
    <col min="5" max="5" width="20.6333333333333" style="373" customWidth="1"/>
    <col min="6" max="6" width="4" style="290" hidden="1" customWidth="1"/>
    <col min="7" max="7" width="9" style="290" hidden="1" customWidth="1"/>
    <col min="8" max="16384" width="9" style="290"/>
  </cols>
  <sheetData>
    <row r="1" s="368" customFormat="1" ht="45" customHeight="1" spans="1:5">
      <c r="A1" s="374"/>
      <c r="B1" s="375" t="s">
        <v>135</v>
      </c>
      <c r="C1" s="375"/>
      <c r="D1" s="375"/>
      <c r="E1" s="375"/>
    </row>
    <row r="2" s="369" customFormat="1" ht="20.1" customHeight="1" spans="1:5">
      <c r="A2" s="372"/>
      <c r="B2" s="371"/>
      <c r="C2" s="291"/>
      <c r="D2" s="376"/>
      <c r="E2" s="376" t="s">
        <v>2</v>
      </c>
    </row>
    <row r="3" s="370" customFormat="1" ht="45" customHeight="1" spans="1:7">
      <c r="A3" s="149" t="s">
        <v>3</v>
      </c>
      <c r="B3" s="294" t="s">
        <v>4</v>
      </c>
      <c r="C3" s="149" t="s">
        <v>130</v>
      </c>
      <c r="D3" s="149" t="s">
        <v>6</v>
      </c>
      <c r="E3" s="149" t="s">
        <v>131</v>
      </c>
      <c r="F3" s="377" t="s">
        <v>69</v>
      </c>
      <c r="G3" s="370" t="s">
        <v>136</v>
      </c>
    </row>
    <row r="4" ht="36" customHeight="1" spans="1:7">
      <c r="A4" s="378" t="s">
        <v>70</v>
      </c>
      <c r="B4" s="171" t="s">
        <v>137</v>
      </c>
      <c r="C4" s="179">
        <f>SUM(C5,C17,C26,C37,C48,C59,C70,C78,C87,C100,C109,C120,C132,C139,C147,C153,C160,C167,C174,C181,C188,C196,C202,C208,C215,C230,C237,C244,C250)</f>
        <v>12740</v>
      </c>
      <c r="D4" s="179">
        <f>SUM(D5,D17,D26,D37,D48,D59,D70,D78,D87,D100,D109,D120,D132,D139,D147,D153,D160,D167,D174,D181,D188,D196,D202,D208,D215,D230,D237,D244,D250)</f>
        <v>14055</v>
      </c>
      <c r="E4" s="152">
        <f t="shared" ref="E4:E9" si="0">IF(C4&gt;0,D4/C4-1,IF(C4&lt;0,-(D4/C4-1),""))</f>
        <v>0.103</v>
      </c>
      <c r="F4" s="379" t="str">
        <f t="shared" ref="F4:F67" si="1">IF(LEN(A4)=3,"是",IF(B4&lt;&gt;"",IF(SUM(C4:D4)&lt;&gt;0,"是","否"),"是"))</f>
        <v>是</v>
      </c>
      <c r="G4" s="290" t="str">
        <f t="shared" ref="G4:G67" si="2">IF(LEN(A4)=3,"类",IF(LEN(A4)=5,"款","项"))</f>
        <v>类</v>
      </c>
    </row>
    <row r="5" ht="36" customHeight="1" spans="1:7">
      <c r="A5" s="378" t="s">
        <v>138</v>
      </c>
      <c r="B5" s="179" t="s">
        <v>139</v>
      </c>
      <c r="C5" s="179">
        <f>SUM(C6:C16)</f>
        <v>788</v>
      </c>
      <c r="D5" s="179">
        <f>SUM(D6:D16)</f>
        <v>884</v>
      </c>
      <c r="E5" s="152">
        <f t="shared" si="0"/>
        <v>0.122</v>
      </c>
      <c r="F5" s="379" t="str">
        <f t="shared" si="1"/>
        <v>是</v>
      </c>
      <c r="G5" s="290" t="str">
        <f t="shared" si="2"/>
        <v>款</v>
      </c>
    </row>
    <row r="6" ht="36" customHeight="1" spans="1:7">
      <c r="A6" s="378" t="s">
        <v>140</v>
      </c>
      <c r="B6" s="179" t="s">
        <v>141</v>
      </c>
      <c r="C6" s="380">
        <v>640</v>
      </c>
      <c r="D6" s="380">
        <v>698</v>
      </c>
      <c r="E6" s="152">
        <f t="shared" si="0"/>
        <v>0.091</v>
      </c>
      <c r="F6" s="379" t="str">
        <f t="shared" si="1"/>
        <v>是</v>
      </c>
      <c r="G6" s="290" t="str">
        <f t="shared" si="2"/>
        <v>项</v>
      </c>
    </row>
    <row r="7" ht="36" customHeight="1" spans="1:7">
      <c r="A7" s="378" t="s">
        <v>142</v>
      </c>
      <c r="B7" s="179" t="s">
        <v>143</v>
      </c>
      <c r="C7" s="380">
        <v>0</v>
      </c>
      <c r="D7" s="380">
        <v>0</v>
      </c>
      <c r="E7" s="152" t="str">
        <f t="shared" si="0"/>
        <v/>
      </c>
      <c r="F7" s="379" t="str">
        <f t="shared" si="1"/>
        <v>否</v>
      </c>
      <c r="G7" s="290" t="str">
        <f t="shared" si="2"/>
        <v>项</v>
      </c>
    </row>
    <row r="8" ht="36" customHeight="1" spans="1:7">
      <c r="A8" s="378" t="s">
        <v>144</v>
      </c>
      <c r="B8" s="179" t="s">
        <v>145</v>
      </c>
      <c r="C8" s="380">
        <v>0</v>
      </c>
      <c r="D8" s="380">
        <v>0</v>
      </c>
      <c r="E8" s="152" t="str">
        <f t="shared" si="0"/>
        <v/>
      </c>
      <c r="F8" s="379" t="str">
        <f t="shared" si="1"/>
        <v>否</v>
      </c>
      <c r="G8" s="290" t="str">
        <f t="shared" si="2"/>
        <v>项</v>
      </c>
    </row>
    <row r="9" ht="36" customHeight="1" spans="1:7">
      <c r="A9" s="378" t="s">
        <v>146</v>
      </c>
      <c r="B9" s="179" t="s">
        <v>147</v>
      </c>
      <c r="C9" s="380">
        <v>25</v>
      </c>
      <c r="D9" s="380">
        <v>28</v>
      </c>
      <c r="E9" s="152">
        <f t="shared" si="0"/>
        <v>0.12</v>
      </c>
      <c r="F9" s="379" t="str">
        <f t="shared" si="1"/>
        <v>是</v>
      </c>
      <c r="G9" s="290" t="str">
        <f t="shared" si="2"/>
        <v>项</v>
      </c>
    </row>
    <row r="10" ht="36" customHeight="1" spans="1:7">
      <c r="A10" s="378" t="s">
        <v>148</v>
      </c>
      <c r="B10" s="179" t="s">
        <v>149</v>
      </c>
      <c r="C10" s="380">
        <v>0</v>
      </c>
      <c r="D10" s="380">
        <v>0</v>
      </c>
      <c r="E10" s="152" t="str">
        <f t="shared" ref="E10:E73" si="3">IF(C10&gt;0,D10/C10-1,IF(C10&lt;0,-(D10/C10-1),""))</f>
        <v/>
      </c>
      <c r="F10" s="379" t="str">
        <f t="shared" si="1"/>
        <v>否</v>
      </c>
      <c r="G10" s="290" t="str">
        <f t="shared" si="2"/>
        <v>项</v>
      </c>
    </row>
    <row r="11" ht="36" customHeight="1" spans="1:7">
      <c r="A11" s="378" t="s">
        <v>150</v>
      </c>
      <c r="B11" s="179" t="s">
        <v>151</v>
      </c>
      <c r="C11" s="380">
        <v>5</v>
      </c>
      <c r="D11" s="380">
        <v>0</v>
      </c>
      <c r="E11" s="152">
        <f t="shared" si="3"/>
        <v>-1</v>
      </c>
      <c r="F11" s="379" t="str">
        <f t="shared" si="1"/>
        <v>是</v>
      </c>
      <c r="G11" s="290" t="str">
        <f t="shared" si="2"/>
        <v>项</v>
      </c>
    </row>
    <row r="12" ht="36" customHeight="1" spans="1:7">
      <c r="A12" s="378" t="s">
        <v>152</v>
      </c>
      <c r="B12" s="179" t="s">
        <v>153</v>
      </c>
      <c r="C12" s="380">
        <v>3</v>
      </c>
      <c r="D12" s="380">
        <v>6</v>
      </c>
      <c r="E12" s="152">
        <f t="shared" si="3"/>
        <v>1</v>
      </c>
      <c r="F12" s="379" t="str">
        <f t="shared" si="1"/>
        <v>是</v>
      </c>
      <c r="G12" s="290" t="str">
        <f t="shared" si="2"/>
        <v>项</v>
      </c>
    </row>
    <row r="13" ht="36" customHeight="1" spans="1:7">
      <c r="A13" s="378" t="s">
        <v>154</v>
      </c>
      <c r="B13" s="179" t="s">
        <v>155</v>
      </c>
      <c r="C13" s="380">
        <v>95</v>
      </c>
      <c r="D13" s="380">
        <v>93</v>
      </c>
      <c r="E13" s="152">
        <f t="shared" si="3"/>
        <v>-0.021</v>
      </c>
      <c r="F13" s="379" t="str">
        <f t="shared" si="1"/>
        <v>是</v>
      </c>
      <c r="G13" s="290" t="str">
        <f t="shared" si="2"/>
        <v>项</v>
      </c>
    </row>
    <row r="14" ht="36" customHeight="1" spans="1:7">
      <c r="A14" s="378" t="s">
        <v>156</v>
      </c>
      <c r="B14" s="179" t="s">
        <v>157</v>
      </c>
      <c r="C14" s="380">
        <v>0</v>
      </c>
      <c r="D14" s="380">
        <v>0</v>
      </c>
      <c r="E14" s="152" t="str">
        <f t="shared" si="3"/>
        <v/>
      </c>
      <c r="F14" s="379" t="str">
        <f t="shared" si="1"/>
        <v>否</v>
      </c>
      <c r="G14" s="290" t="str">
        <f t="shared" si="2"/>
        <v>项</v>
      </c>
    </row>
    <row r="15" ht="36" customHeight="1" spans="1:7">
      <c r="A15" s="378" t="s">
        <v>158</v>
      </c>
      <c r="B15" s="179" t="s">
        <v>159</v>
      </c>
      <c r="C15" s="380">
        <v>0</v>
      </c>
      <c r="D15" s="380">
        <v>0</v>
      </c>
      <c r="E15" s="152" t="str">
        <f t="shared" si="3"/>
        <v/>
      </c>
      <c r="F15" s="379" t="str">
        <f t="shared" si="1"/>
        <v>否</v>
      </c>
      <c r="G15" s="290" t="str">
        <f t="shared" si="2"/>
        <v>项</v>
      </c>
    </row>
    <row r="16" ht="36" customHeight="1" spans="1:7">
      <c r="A16" s="378" t="s">
        <v>160</v>
      </c>
      <c r="B16" s="179" t="s">
        <v>161</v>
      </c>
      <c r="C16" s="380">
        <v>20</v>
      </c>
      <c r="D16" s="380">
        <v>59</v>
      </c>
      <c r="E16" s="152">
        <f t="shared" si="3"/>
        <v>1.95</v>
      </c>
      <c r="F16" s="379" t="str">
        <f t="shared" si="1"/>
        <v>是</v>
      </c>
      <c r="G16" s="290" t="str">
        <f t="shared" si="2"/>
        <v>项</v>
      </c>
    </row>
    <row r="17" ht="36" customHeight="1" spans="1:7">
      <c r="A17" s="378" t="s">
        <v>162</v>
      </c>
      <c r="B17" s="179" t="s">
        <v>163</v>
      </c>
      <c r="C17" s="380">
        <f>SUM(C18:C25)</f>
        <v>713</v>
      </c>
      <c r="D17" s="380">
        <f>SUM(D18:D25)</f>
        <v>821</v>
      </c>
      <c r="E17" s="152">
        <f t="shared" si="3"/>
        <v>0.151</v>
      </c>
      <c r="F17" s="379" t="str">
        <f t="shared" si="1"/>
        <v>是</v>
      </c>
      <c r="G17" s="290" t="str">
        <f t="shared" si="2"/>
        <v>款</v>
      </c>
    </row>
    <row r="18" ht="36" customHeight="1" spans="1:7">
      <c r="A18" s="378" t="s">
        <v>164</v>
      </c>
      <c r="B18" s="179" t="s">
        <v>141</v>
      </c>
      <c r="C18" s="380">
        <v>590</v>
      </c>
      <c r="D18" s="380">
        <v>660</v>
      </c>
      <c r="E18" s="152">
        <f t="shared" si="3"/>
        <v>0.119</v>
      </c>
      <c r="F18" s="379" t="str">
        <f t="shared" si="1"/>
        <v>是</v>
      </c>
      <c r="G18" s="290" t="str">
        <f t="shared" si="2"/>
        <v>项</v>
      </c>
    </row>
    <row r="19" ht="36" customHeight="1" spans="1:7">
      <c r="A19" s="378" t="s">
        <v>165</v>
      </c>
      <c r="B19" s="179" t="s">
        <v>143</v>
      </c>
      <c r="C19" s="380">
        <v>8</v>
      </c>
      <c r="D19" s="380">
        <v>0</v>
      </c>
      <c r="E19" s="152">
        <f t="shared" si="3"/>
        <v>-1</v>
      </c>
      <c r="F19" s="379" t="str">
        <f t="shared" si="1"/>
        <v>是</v>
      </c>
      <c r="G19" s="290" t="str">
        <f t="shared" si="2"/>
        <v>项</v>
      </c>
    </row>
    <row r="20" ht="36" customHeight="1" spans="1:7">
      <c r="A20" s="378" t="s">
        <v>166</v>
      </c>
      <c r="B20" s="179" t="s">
        <v>145</v>
      </c>
      <c r="C20" s="380">
        <v>0</v>
      </c>
      <c r="D20" s="380">
        <v>0</v>
      </c>
      <c r="E20" s="152" t="str">
        <f t="shared" si="3"/>
        <v/>
      </c>
      <c r="F20" s="379" t="str">
        <f t="shared" si="1"/>
        <v>否</v>
      </c>
      <c r="G20" s="290" t="str">
        <f t="shared" si="2"/>
        <v>项</v>
      </c>
    </row>
    <row r="21" ht="36" customHeight="1" spans="1:7">
      <c r="A21" s="378" t="s">
        <v>167</v>
      </c>
      <c r="B21" s="179" t="s">
        <v>168</v>
      </c>
      <c r="C21" s="380">
        <v>25</v>
      </c>
      <c r="D21" s="380">
        <v>31</v>
      </c>
      <c r="E21" s="152">
        <f t="shared" si="3"/>
        <v>0.24</v>
      </c>
      <c r="F21" s="379" t="str">
        <f t="shared" si="1"/>
        <v>是</v>
      </c>
      <c r="G21" s="290" t="str">
        <f t="shared" si="2"/>
        <v>项</v>
      </c>
    </row>
    <row r="22" ht="36" customHeight="1" spans="1:7">
      <c r="A22" s="378" t="s">
        <v>169</v>
      </c>
      <c r="B22" s="179" t="s">
        <v>170</v>
      </c>
      <c r="C22" s="380">
        <v>4</v>
      </c>
      <c r="D22" s="380">
        <v>0</v>
      </c>
      <c r="E22" s="152">
        <f t="shared" si="3"/>
        <v>-1</v>
      </c>
      <c r="F22" s="379" t="str">
        <f t="shared" si="1"/>
        <v>是</v>
      </c>
      <c r="G22" s="290" t="str">
        <f t="shared" si="2"/>
        <v>项</v>
      </c>
    </row>
    <row r="23" ht="36" customHeight="1" spans="1:7">
      <c r="A23" s="378" t="s">
        <v>171</v>
      </c>
      <c r="B23" s="179" t="s">
        <v>172</v>
      </c>
      <c r="C23" s="380">
        <v>7</v>
      </c>
      <c r="D23" s="380">
        <v>0</v>
      </c>
      <c r="E23" s="152">
        <f t="shared" si="3"/>
        <v>-1</v>
      </c>
      <c r="F23" s="379" t="str">
        <f t="shared" si="1"/>
        <v>是</v>
      </c>
      <c r="G23" s="290" t="str">
        <f t="shared" si="2"/>
        <v>项</v>
      </c>
    </row>
    <row r="24" ht="36" customHeight="1" spans="1:7">
      <c r="A24" s="378" t="s">
        <v>173</v>
      </c>
      <c r="B24" s="179" t="s">
        <v>159</v>
      </c>
      <c r="C24" s="380">
        <v>0</v>
      </c>
      <c r="D24" s="380">
        <v>0</v>
      </c>
      <c r="E24" s="152" t="str">
        <f t="shared" si="3"/>
        <v/>
      </c>
      <c r="F24" s="379" t="str">
        <f t="shared" si="1"/>
        <v>否</v>
      </c>
      <c r="G24" s="290" t="str">
        <f t="shared" si="2"/>
        <v>项</v>
      </c>
    </row>
    <row r="25" ht="36" customHeight="1" spans="1:7">
      <c r="A25" s="378" t="s">
        <v>174</v>
      </c>
      <c r="B25" s="179" t="s">
        <v>175</v>
      </c>
      <c r="C25" s="380">
        <v>79</v>
      </c>
      <c r="D25" s="380">
        <v>130</v>
      </c>
      <c r="E25" s="152">
        <f t="shared" si="3"/>
        <v>0.646</v>
      </c>
      <c r="F25" s="379" t="str">
        <f t="shared" si="1"/>
        <v>是</v>
      </c>
      <c r="G25" s="290" t="str">
        <f t="shared" si="2"/>
        <v>项</v>
      </c>
    </row>
    <row r="26" ht="36" customHeight="1" spans="1:7">
      <c r="A26" s="378" t="s">
        <v>176</v>
      </c>
      <c r="B26" s="179" t="s">
        <v>177</v>
      </c>
      <c r="C26" s="380">
        <f>SUM(C27:C36)</f>
        <v>3759</v>
      </c>
      <c r="D26" s="380">
        <f>SUM(D27:D36)</f>
        <v>4251</v>
      </c>
      <c r="E26" s="152">
        <f t="shared" si="3"/>
        <v>0.131</v>
      </c>
      <c r="F26" s="379" t="str">
        <f t="shared" si="1"/>
        <v>是</v>
      </c>
      <c r="G26" s="290" t="str">
        <f t="shared" si="2"/>
        <v>款</v>
      </c>
    </row>
    <row r="27" ht="36" customHeight="1" spans="1:7">
      <c r="A27" s="378" t="s">
        <v>178</v>
      </c>
      <c r="B27" s="179" t="s">
        <v>141</v>
      </c>
      <c r="C27" s="380">
        <v>2960</v>
      </c>
      <c r="D27" s="380">
        <v>3580</v>
      </c>
      <c r="E27" s="152">
        <f t="shared" si="3"/>
        <v>0.209</v>
      </c>
      <c r="F27" s="379" t="str">
        <f t="shared" si="1"/>
        <v>是</v>
      </c>
      <c r="G27" s="290" t="str">
        <f t="shared" si="2"/>
        <v>项</v>
      </c>
    </row>
    <row r="28" ht="36" customHeight="1" spans="1:7">
      <c r="A28" s="378" t="s">
        <v>179</v>
      </c>
      <c r="B28" s="179" t="s">
        <v>143</v>
      </c>
      <c r="C28" s="380">
        <v>39</v>
      </c>
      <c r="D28" s="380">
        <v>0</v>
      </c>
      <c r="E28" s="152">
        <f t="shared" si="3"/>
        <v>-1</v>
      </c>
      <c r="F28" s="379" t="str">
        <f t="shared" si="1"/>
        <v>是</v>
      </c>
      <c r="G28" s="290" t="str">
        <f t="shared" si="2"/>
        <v>项</v>
      </c>
    </row>
    <row r="29" ht="36" customHeight="1" spans="1:7">
      <c r="A29" s="378" t="s">
        <v>180</v>
      </c>
      <c r="B29" s="179" t="s">
        <v>145</v>
      </c>
      <c r="C29" s="380">
        <v>560</v>
      </c>
      <c r="D29" s="380">
        <v>601</v>
      </c>
      <c r="E29" s="152">
        <f t="shared" si="3"/>
        <v>0.073</v>
      </c>
      <c r="F29" s="379" t="str">
        <f t="shared" si="1"/>
        <v>是</v>
      </c>
      <c r="G29" s="290" t="str">
        <f t="shared" si="2"/>
        <v>项</v>
      </c>
    </row>
    <row r="30" ht="36" customHeight="1" spans="1:7">
      <c r="A30" s="378" t="s">
        <v>181</v>
      </c>
      <c r="B30" s="179" t="s">
        <v>182</v>
      </c>
      <c r="C30" s="380">
        <v>0</v>
      </c>
      <c r="D30" s="380">
        <v>0</v>
      </c>
      <c r="E30" s="152" t="str">
        <f t="shared" si="3"/>
        <v/>
      </c>
      <c r="F30" s="379" t="str">
        <f t="shared" si="1"/>
        <v>否</v>
      </c>
      <c r="G30" s="290" t="str">
        <f t="shared" si="2"/>
        <v>项</v>
      </c>
    </row>
    <row r="31" ht="36" customHeight="1" spans="1:7">
      <c r="A31" s="378" t="s">
        <v>183</v>
      </c>
      <c r="B31" s="179" t="s">
        <v>184</v>
      </c>
      <c r="C31" s="380">
        <v>0</v>
      </c>
      <c r="D31" s="380">
        <v>0</v>
      </c>
      <c r="E31" s="152" t="str">
        <f t="shared" si="3"/>
        <v/>
      </c>
      <c r="F31" s="379" t="str">
        <f t="shared" si="1"/>
        <v>否</v>
      </c>
      <c r="G31" s="290" t="str">
        <f t="shared" si="2"/>
        <v>项</v>
      </c>
    </row>
    <row r="32" ht="36" customHeight="1" spans="1:7">
      <c r="A32" s="378" t="s">
        <v>185</v>
      </c>
      <c r="B32" s="179" t="s">
        <v>186</v>
      </c>
      <c r="C32" s="380">
        <v>0</v>
      </c>
      <c r="D32" s="380">
        <v>0</v>
      </c>
      <c r="E32" s="152" t="str">
        <f t="shared" si="3"/>
        <v/>
      </c>
      <c r="F32" s="379" t="str">
        <f t="shared" si="1"/>
        <v>否</v>
      </c>
      <c r="G32" s="290" t="str">
        <f t="shared" si="2"/>
        <v>项</v>
      </c>
    </row>
    <row r="33" ht="36" customHeight="1" spans="1:7">
      <c r="A33" s="378" t="s">
        <v>187</v>
      </c>
      <c r="B33" s="179" t="s">
        <v>188</v>
      </c>
      <c r="C33" s="380">
        <v>0</v>
      </c>
      <c r="D33" s="380">
        <v>0</v>
      </c>
      <c r="E33" s="152" t="str">
        <f t="shared" si="3"/>
        <v/>
      </c>
      <c r="F33" s="379" t="str">
        <f t="shared" si="1"/>
        <v>否</v>
      </c>
      <c r="G33" s="290" t="str">
        <f t="shared" si="2"/>
        <v>项</v>
      </c>
    </row>
    <row r="34" ht="36" customHeight="1" spans="1:7">
      <c r="A34" s="378" t="s">
        <v>189</v>
      </c>
      <c r="B34" s="179" t="s">
        <v>190</v>
      </c>
      <c r="C34" s="380">
        <v>0</v>
      </c>
      <c r="D34" s="380">
        <v>0</v>
      </c>
      <c r="E34" s="152" t="str">
        <f t="shared" si="3"/>
        <v/>
      </c>
      <c r="F34" s="379" t="str">
        <f t="shared" si="1"/>
        <v>否</v>
      </c>
      <c r="G34" s="290" t="str">
        <f t="shared" si="2"/>
        <v>项</v>
      </c>
    </row>
    <row r="35" ht="36" customHeight="1" spans="1:7">
      <c r="A35" s="378" t="s">
        <v>191</v>
      </c>
      <c r="B35" s="179" t="s">
        <v>159</v>
      </c>
      <c r="C35" s="380">
        <v>85</v>
      </c>
      <c r="D35" s="380">
        <v>0</v>
      </c>
      <c r="E35" s="152">
        <f t="shared" si="3"/>
        <v>-1</v>
      </c>
      <c r="F35" s="379" t="str">
        <f t="shared" si="1"/>
        <v>是</v>
      </c>
      <c r="G35" s="290" t="str">
        <f t="shared" si="2"/>
        <v>项</v>
      </c>
    </row>
    <row r="36" ht="36" customHeight="1" spans="1:7">
      <c r="A36" s="378" t="s">
        <v>192</v>
      </c>
      <c r="B36" s="179" t="s">
        <v>193</v>
      </c>
      <c r="C36" s="380">
        <v>115</v>
      </c>
      <c r="D36" s="380">
        <v>70</v>
      </c>
      <c r="E36" s="152">
        <f t="shared" si="3"/>
        <v>-0.391</v>
      </c>
      <c r="F36" s="379" t="str">
        <f t="shared" si="1"/>
        <v>是</v>
      </c>
      <c r="G36" s="290" t="str">
        <f t="shared" si="2"/>
        <v>项</v>
      </c>
    </row>
    <row r="37" ht="36" customHeight="1" spans="1:7">
      <c r="A37" s="378" t="s">
        <v>194</v>
      </c>
      <c r="B37" s="179" t="s">
        <v>195</v>
      </c>
      <c r="C37" s="380">
        <f>SUM(C38:C47)</f>
        <v>722</v>
      </c>
      <c r="D37" s="380">
        <f>SUM(D38:D47)</f>
        <v>867</v>
      </c>
      <c r="E37" s="152">
        <f t="shared" si="3"/>
        <v>0.201</v>
      </c>
      <c r="F37" s="379" t="str">
        <f t="shared" si="1"/>
        <v>是</v>
      </c>
      <c r="G37" s="290" t="str">
        <f t="shared" si="2"/>
        <v>款</v>
      </c>
    </row>
    <row r="38" ht="36" customHeight="1" spans="1:7">
      <c r="A38" s="378" t="s">
        <v>196</v>
      </c>
      <c r="B38" s="179" t="s">
        <v>141</v>
      </c>
      <c r="C38" s="380">
        <v>305</v>
      </c>
      <c r="D38" s="380">
        <v>370</v>
      </c>
      <c r="E38" s="152">
        <f t="shared" si="3"/>
        <v>0.213</v>
      </c>
      <c r="F38" s="379" t="str">
        <f t="shared" si="1"/>
        <v>是</v>
      </c>
      <c r="G38" s="290" t="str">
        <f t="shared" si="2"/>
        <v>项</v>
      </c>
    </row>
    <row r="39" ht="36" customHeight="1" spans="1:7">
      <c r="A39" s="378" t="s">
        <v>197</v>
      </c>
      <c r="B39" s="179" t="s">
        <v>143</v>
      </c>
      <c r="C39" s="380">
        <v>0</v>
      </c>
      <c r="D39" s="380">
        <v>0</v>
      </c>
      <c r="E39" s="152" t="str">
        <f t="shared" si="3"/>
        <v/>
      </c>
      <c r="F39" s="379" t="str">
        <f t="shared" si="1"/>
        <v>否</v>
      </c>
      <c r="G39" s="290" t="str">
        <f t="shared" si="2"/>
        <v>项</v>
      </c>
    </row>
    <row r="40" ht="36" customHeight="1" spans="1:7">
      <c r="A40" s="378" t="s">
        <v>198</v>
      </c>
      <c r="B40" s="179" t="s">
        <v>145</v>
      </c>
      <c r="C40" s="380">
        <v>0</v>
      </c>
      <c r="D40" s="380">
        <v>0</v>
      </c>
      <c r="E40" s="152" t="str">
        <f t="shared" si="3"/>
        <v/>
      </c>
      <c r="F40" s="379" t="str">
        <f t="shared" si="1"/>
        <v>否</v>
      </c>
      <c r="G40" s="290" t="str">
        <f t="shared" si="2"/>
        <v>项</v>
      </c>
    </row>
    <row r="41" ht="36" customHeight="1" spans="1:7">
      <c r="A41" s="378" t="s">
        <v>199</v>
      </c>
      <c r="B41" s="179" t="s">
        <v>200</v>
      </c>
      <c r="C41" s="380">
        <v>0</v>
      </c>
      <c r="D41" s="380">
        <v>11</v>
      </c>
      <c r="E41" s="152" t="str">
        <f t="shared" si="3"/>
        <v/>
      </c>
      <c r="F41" s="379" t="str">
        <f t="shared" si="1"/>
        <v>是</v>
      </c>
      <c r="G41" s="290" t="str">
        <f t="shared" si="2"/>
        <v>项</v>
      </c>
    </row>
    <row r="42" ht="36" customHeight="1" spans="1:7">
      <c r="A42" s="378" t="s">
        <v>201</v>
      </c>
      <c r="B42" s="179" t="s">
        <v>202</v>
      </c>
      <c r="C42" s="380">
        <v>0</v>
      </c>
      <c r="D42" s="380">
        <v>0</v>
      </c>
      <c r="E42" s="152" t="str">
        <f t="shared" si="3"/>
        <v/>
      </c>
      <c r="F42" s="379" t="str">
        <f t="shared" si="1"/>
        <v>否</v>
      </c>
      <c r="G42" s="290" t="str">
        <f t="shared" si="2"/>
        <v>项</v>
      </c>
    </row>
    <row r="43" ht="36" customHeight="1" spans="1:7">
      <c r="A43" s="378" t="s">
        <v>203</v>
      </c>
      <c r="B43" s="179" t="s">
        <v>204</v>
      </c>
      <c r="C43" s="380">
        <v>0</v>
      </c>
      <c r="D43" s="380">
        <v>0</v>
      </c>
      <c r="E43" s="152" t="str">
        <f t="shared" si="3"/>
        <v/>
      </c>
      <c r="F43" s="379" t="str">
        <f t="shared" si="1"/>
        <v>否</v>
      </c>
      <c r="G43" s="290" t="str">
        <f t="shared" si="2"/>
        <v>项</v>
      </c>
    </row>
    <row r="44" ht="36" customHeight="1" spans="1:7">
      <c r="A44" s="378" t="s">
        <v>205</v>
      </c>
      <c r="B44" s="179" t="s">
        <v>206</v>
      </c>
      <c r="C44" s="380">
        <v>0</v>
      </c>
      <c r="D44" s="380">
        <v>0</v>
      </c>
      <c r="E44" s="152" t="str">
        <f t="shared" si="3"/>
        <v/>
      </c>
      <c r="F44" s="379" t="str">
        <f t="shared" si="1"/>
        <v>否</v>
      </c>
      <c r="G44" s="290" t="str">
        <f t="shared" si="2"/>
        <v>项</v>
      </c>
    </row>
    <row r="45" ht="36" customHeight="1" spans="1:7">
      <c r="A45" s="378" t="s">
        <v>207</v>
      </c>
      <c r="B45" s="179" t="s">
        <v>208</v>
      </c>
      <c r="C45" s="380">
        <v>0</v>
      </c>
      <c r="D45" s="380">
        <v>0</v>
      </c>
      <c r="E45" s="152" t="str">
        <f t="shared" si="3"/>
        <v/>
      </c>
      <c r="F45" s="379" t="str">
        <f t="shared" si="1"/>
        <v>否</v>
      </c>
      <c r="G45" s="290" t="str">
        <f t="shared" si="2"/>
        <v>项</v>
      </c>
    </row>
    <row r="46" ht="36" customHeight="1" spans="1:7">
      <c r="A46" s="378" t="s">
        <v>209</v>
      </c>
      <c r="B46" s="179" t="s">
        <v>159</v>
      </c>
      <c r="C46" s="380">
        <v>297</v>
      </c>
      <c r="D46" s="380">
        <v>340</v>
      </c>
      <c r="E46" s="152">
        <f t="shared" si="3"/>
        <v>0.145</v>
      </c>
      <c r="F46" s="379" t="str">
        <f t="shared" si="1"/>
        <v>是</v>
      </c>
      <c r="G46" s="290" t="str">
        <f t="shared" si="2"/>
        <v>项</v>
      </c>
    </row>
    <row r="47" ht="36" customHeight="1" spans="1:7">
      <c r="A47" s="378" t="s">
        <v>210</v>
      </c>
      <c r="B47" s="179" t="s">
        <v>211</v>
      </c>
      <c r="C47" s="380">
        <v>120</v>
      </c>
      <c r="D47" s="380">
        <v>146</v>
      </c>
      <c r="E47" s="152">
        <f t="shared" si="3"/>
        <v>0.217</v>
      </c>
      <c r="F47" s="379" t="str">
        <f t="shared" si="1"/>
        <v>是</v>
      </c>
      <c r="G47" s="290" t="str">
        <f t="shared" si="2"/>
        <v>项</v>
      </c>
    </row>
    <row r="48" ht="36" customHeight="1" spans="1:7">
      <c r="A48" s="378" t="s">
        <v>212</v>
      </c>
      <c r="B48" s="179" t="s">
        <v>213</v>
      </c>
      <c r="C48" s="380">
        <f>SUM(C49:C58)</f>
        <v>243</v>
      </c>
      <c r="D48" s="380">
        <f>SUM(D49:D58)</f>
        <v>333</v>
      </c>
      <c r="E48" s="152">
        <f t="shared" si="3"/>
        <v>0.37</v>
      </c>
      <c r="F48" s="379" t="str">
        <f t="shared" si="1"/>
        <v>是</v>
      </c>
      <c r="G48" s="290" t="str">
        <f t="shared" si="2"/>
        <v>款</v>
      </c>
    </row>
    <row r="49" ht="36" customHeight="1" spans="1:7">
      <c r="A49" s="378" t="s">
        <v>214</v>
      </c>
      <c r="B49" s="179" t="s">
        <v>141</v>
      </c>
      <c r="C49" s="380">
        <v>180</v>
      </c>
      <c r="D49" s="380">
        <v>198</v>
      </c>
      <c r="E49" s="152">
        <f t="shared" si="3"/>
        <v>0.1</v>
      </c>
      <c r="F49" s="379" t="str">
        <f t="shared" si="1"/>
        <v>是</v>
      </c>
      <c r="G49" s="290" t="str">
        <f t="shared" si="2"/>
        <v>项</v>
      </c>
    </row>
    <row r="50" ht="36" customHeight="1" spans="1:7">
      <c r="A50" s="378" t="s">
        <v>215</v>
      </c>
      <c r="B50" s="179" t="s">
        <v>143</v>
      </c>
      <c r="C50" s="380">
        <v>0</v>
      </c>
      <c r="D50" s="380">
        <v>0</v>
      </c>
      <c r="E50" s="152" t="str">
        <f t="shared" si="3"/>
        <v/>
      </c>
      <c r="F50" s="379" t="str">
        <f t="shared" si="1"/>
        <v>否</v>
      </c>
      <c r="G50" s="290" t="str">
        <f t="shared" si="2"/>
        <v>项</v>
      </c>
    </row>
    <row r="51" ht="36" customHeight="1" spans="1:7">
      <c r="A51" s="378" t="s">
        <v>216</v>
      </c>
      <c r="B51" s="179" t="s">
        <v>145</v>
      </c>
      <c r="C51" s="380">
        <v>0</v>
      </c>
      <c r="D51" s="380">
        <v>10</v>
      </c>
      <c r="E51" s="152" t="str">
        <f t="shared" si="3"/>
        <v/>
      </c>
      <c r="F51" s="379" t="str">
        <f t="shared" si="1"/>
        <v>是</v>
      </c>
      <c r="G51" s="290" t="str">
        <f t="shared" si="2"/>
        <v>项</v>
      </c>
    </row>
    <row r="52" ht="36" customHeight="1" spans="1:7">
      <c r="A52" s="378" t="s">
        <v>217</v>
      </c>
      <c r="B52" s="179" t="s">
        <v>218</v>
      </c>
      <c r="C52" s="380">
        <v>1</v>
      </c>
      <c r="D52" s="380">
        <v>0</v>
      </c>
      <c r="E52" s="152">
        <f t="shared" si="3"/>
        <v>-1</v>
      </c>
      <c r="F52" s="379" t="str">
        <f t="shared" si="1"/>
        <v>是</v>
      </c>
      <c r="G52" s="290" t="str">
        <f t="shared" si="2"/>
        <v>项</v>
      </c>
    </row>
    <row r="53" ht="36" customHeight="1" spans="1:7">
      <c r="A53" s="378" t="s">
        <v>219</v>
      </c>
      <c r="B53" s="179" t="s">
        <v>220</v>
      </c>
      <c r="C53" s="380">
        <v>2</v>
      </c>
      <c r="D53" s="380">
        <v>0</v>
      </c>
      <c r="E53" s="152">
        <f t="shared" si="3"/>
        <v>-1</v>
      </c>
      <c r="F53" s="379" t="str">
        <f t="shared" si="1"/>
        <v>是</v>
      </c>
      <c r="G53" s="290" t="str">
        <f t="shared" si="2"/>
        <v>项</v>
      </c>
    </row>
    <row r="54" ht="36" customHeight="1" spans="1:7">
      <c r="A54" s="378" t="s">
        <v>221</v>
      </c>
      <c r="B54" s="179" t="s">
        <v>222</v>
      </c>
      <c r="C54" s="380">
        <v>0</v>
      </c>
      <c r="D54" s="380">
        <v>0</v>
      </c>
      <c r="E54" s="152" t="str">
        <f t="shared" si="3"/>
        <v/>
      </c>
      <c r="F54" s="379" t="str">
        <f t="shared" si="1"/>
        <v>否</v>
      </c>
      <c r="G54" s="290" t="str">
        <f t="shared" si="2"/>
        <v>项</v>
      </c>
    </row>
    <row r="55" ht="36" customHeight="1" spans="1:7">
      <c r="A55" s="378" t="s">
        <v>223</v>
      </c>
      <c r="B55" s="179" t="s">
        <v>224</v>
      </c>
      <c r="C55" s="380">
        <v>40</v>
      </c>
      <c r="D55" s="380">
        <v>99</v>
      </c>
      <c r="E55" s="152">
        <f t="shared" si="3"/>
        <v>1.475</v>
      </c>
      <c r="F55" s="379" t="str">
        <f t="shared" si="1"/>
        <v>是</v>
      </c>
      <c r="G55" s="290" t="str">
        <f t="shared" si="2"/>
        <v>项</v>
      </c>
    </row>
    <row r="56" ht="36" customHeight="1" spans="1:7">
      <c r="A56" s="378" t="s">
        <v>225</v>
      </c>
      <c r="B56" s="179" t="s">
        <v>226</v>
      </c>
      <c r="C56" s="380">
        <v>15</v>
      </c>
      <c r="D56" s="380">
        <v>25</v>
      </c>
      <c r="E56" s="152">
        <f t="shared" si="3"/>
        <v>0.667</v>
      </c>
      <c r="F56" s="379" t="str">
        <f t="shared" si="1"/>
        <v>是</v>
      </c>
      <c r="G56" s="290" t="str">
        <f t="shared" si="2"/>
        <v>项</v>
      </c>
    </row>
    <row r="57" ht="36" customHeight="1" spans="1:7">
      <c r="A57" s="378" t="s">
        <v>227</v>
      </c>
      <c r="B57" s="179" t="s">
        <v>159</v>
      </c>
      <c r="C57" s="380">
        <v>0</v>
      </c>
      <c r="D57" s="380">
        <v>0</v>
      </c>
      <c r="E57" s="152" t="str">
        <f t="shared" si="3"/>
        <v/>
      </c>
      <c r="F57" s="379" t="str">
        <f t="shared" si="1"/>
        <v>否</v>
      </c>
      <c r="G57" s="290" t="str">
        <f t="shared" si="2"/>
        <v>项</v>
      </c>
    </row>
    <row r="58" ht="36" customHeight="1" spans="1:7">
      <c r="A58" s="378" t="s">
        <v>228</v>
      </c>
      <c r="B58" s="179" t="s">
        <v>229</v>
      </c>
      <c r="C58" s="380">
        <v>5</v>
      </c>
      <c r="D58" s="380">
        <v>1</v>
      </c>
      <c r="E58" s="152">
        <f t="shared" si="3"/>
        <v>-0.8</v>
      </c>
      <c r="F58" s="379" t="str">
        <f t="shared" si="1"/>
        <v>是</v>
      </c>
      <c r="G58" s="290" t="str">
        <f t="shared" si="2"/>
        <v>项</v>
      </c>
    </row>
    <row r="59" ht="36" customHeight="1" spans="1:7">
      <c r="A59" s="378" t="s">
        <v>230</v>
      </c>
      <c r="B59" s="179" t="s">
        <v>231</v>
      </c>
      <c r="C59" s="380">
        <f>SUM(C60:C69)</f>
        <v>954</v>
      </c>
      <c r="D59" s="380">
        <f>SUM(D60:D69)</f>
        <v>787</v>
      </c>
      <c r="E59" s="152">
        <f t="shared" si="3"/>
        <v>-0.175</v>
      </c>
      <c r="F59" s="379" t="str">
        <f t="shared" si="1"/>
        <v>是</v>
      </c>
      <c r="G59" s="290" t="str">
        <f t="shared" si="2"/>
        <v>款</v>
      </c>
    </row>
    <row r="60" ht="36" customHeight="1" spans="1:7">
      <c r="A60" s="378" t="s">
        <v>232</v>
      </c>
      <c r="B60" s="179" t="s">
        <v>141</v>
      </c>
      <c r="C60" s="380">
        <v>660</v>
      </c>
      <c r="D60" s="380">
        <v>580</v>
      </c>
      <c r="E60" s="152">
        <f t="shared" si="3"/>
        <v>-0.121</v>
      </c>
      <c r="F60" s="379" t="str">
        <f t="shared" si="1"/>
        <v>是</v>
      </c>
      <c r="G60" s="290" t="str">
        <f t="shared" si="2"/>
        <v>项</v>
      </c>
    </row>
    <row r="61" ht="36" customHeight="1" spans="1:7">
      <c r="A61" s="378" t="s">
        <v>233</v>
      </c>
      <c r="B61" s="179" t="s">
        <v>143</v>
      </c>
      <c r="C61" s="380">
        <v>0</v>
      </c>
      <c r="D61" s="380">
        <v>0</v>
      </c>
      <c r="E61" s="152" t="str">
        <f t="shared" si="3"/>
        <v/>
      </c>
      <c r="F61" s="379" t="str">
        <f t="shared" si="1"/>
        <v>否</v>
      </c>
      <c r="G61" s="290" t="str">
        <f t="shared" si="2"/>
        <v>项</v>
      </c>
    </row>
    <row r="62" ht="36" customHeight="1" spans="1:7">
      <c r="A62" s="378" t="s">
        <v>234</v>
      </c>
      <c r="B62" s="179" t="s">
        <v>145</v>
      </c>
      <c r="C62" s="380">
        <v>0</v>
      </c>
      <c r="D62" s="380">
        <v>0</v>
      </c>
      <c r="E62" s="152" t="str">
        <f t="shared" si="3"/>
        <v/>
      </c>
      <c r="F62" s="379" t="str">
        <f t="shared" si="1"/>
        <v>否</v>
      </c>
      <c r="G62" s="290" t="str">
        <f t="shared" si="2"/>
        <v>项</v>
      </c>
    </row>
    <row r="63" ht="36" customHeight="1" spans="1:7">
      <c r="A63" s="378" t="s">
        <v>235</v>
      </c>
      <c r="B63" s="179" t="s">
        <v>236</v>
      </c>
      <c r="C63" s="380">
        <v>0</v>
      </c>
      <c r="D63" s="380">
        <v>0</v>
      </c>
      <c r="E63" s="152" t="str">
        <f t="shared" si="3"/>
        <v/>
      </c>
      <c r="F63" s="379" t="str">
        <f t="shared" si="1"/>
        <v>否</v>
      </c>
      <c r="G63" s="290" t="str">
        <f t="shared" si="2"/>
        <v>项</v>
      </c>
    </row>
    <row r="64" ht="36" customHeight="1" spans="1:7">
      <c r="A64" s="378" t="s">
        <v>237</v>
      </c>
      <c r="B64" s="179" t="s">
        <v>238</v>
      </c>
      <c r="C64" s="380">
        <v>22</v>
      </c>
      <c r="D64" s="380">
        <v>24</v>
      </c>
      <c r="E64" s="152">
        <f t="shared" si="3"/>
        <v>0.091</v>
      </c>
      <c r="F64" s="379" t="str">
        <f t="shared" si="1"/>
        <v>是</v>
      </c>
      <c r="G64" s="290" t="str">
        <f t="shared" si="2"/>
        <v>项</v>
      </c>
    </row>
    <row r="65" ht="36" customHeight="1" spans="1:7">
      <c r="A65" s="378" t="s">
        <v>239</v>
      </c>
      <c r="B65" s="179" t="s">
        <v>240</v>
      </c>
      <c r="C65" s="380">
        <v>10</v>
      </c>
      <c r="D65" s="380">
        <v>0</v>
      </c>
      <c r="E65" s="152">
        <f t="shared" si="3"/>
        <v>-1</v>
      </c>
      <c r="F65" s="379" t="str">
        <f t="shared" si="1"/>
        <v>是</v>
      </c>
      <c r="G65" s="290" t="str">
        <f t="shared" si="2"/>
        <v>项</v>
      </c>
    </row>
    <row r="66" ht="36" customHeight="1" spans="1:7">
      <c r="A66" s="378" t="s">
        <v>241</v>
      </c>
      <c r="B66" s="179" t="s">
        <v>242</v>
      </c>
      <c r="C66" s="380">
        <v>62</v>
      </c>
      <c r="D66" s="380">
        <v>42</v>
      </c>
      <c r="E66" s="152">
        <f t="shared" si="3"/>
        <v>-0.323</v>
      </c>
      <c r="F66" s="379" t="str">
        <f t="shared" si="1"/>
        <v>是</v>
      </c>
      <c r="G66" s="290" t="str">
        <f t="shared" si="2"/>
        <v>项</v>
      </c>
    </row>
    <row r="67" ht="36" customHeight="1" spans="1:7">
      <c r="A67" s="378" t="s">
        <v>243</v>
      </c>
      <c r="B67" s="179" t="s">
        <v>244</v>
      </c>
      <c r="C67" s="380">
        <v>110</v>
      </c>
      <c r="D67" s="380">
        <v>0</v>
      </c>
      <c r="E67" s="152">
        <f t="shared" si="3"/>
        <v>-1</v>
      </c>
      <c r="F67" s="379" t="str">
        <f t="shared" si="1"/>
        <v>是</v>
      </c>
      <c r="G67" s="290" t="str">
        <f t="shared" si="2"/>
        <v>项</v>
      </c>
    </row>
    <row r="68" ht="36" customHeight="1" spans="1:7">
      <c r="A68" s="378" t="s">
        <v>245</v>
      </c>
      <c r="B68" s="179" t="s">
        <v>159</v>
      </c>
      <c r="C68" s="380">
        <v>0</v>
      </c>
      <c r="D68" s="380">
        <v>4</v>
      </c>
      <c r="E68" s="152" t="str">
        <f t="shared" si="3"/>
        <v/>
      </c>
      <c r="F68" s="379" t="str">
        <f t="shared" ref="F68:F131" si="4">IF(LEN(A68)=3,"是",IF(B68&lt;&gt;"",IF(SUM(C68:D68)&lt;&gt;0,"是","否"),"是"))</f>
        <v>是</v>
      </c>
      <c r="G68" s="290" t="str">
        <f t="shared" ref="G68:G131" si="5">IF(LEN(A68)=3,"类",IF(LEN(A68)=5,"款","项"))</f>
        <v>项</v>
      </c>
    </row>
    <row r="69" ht="36" customHeight="1" spans="1:7">
      <c r="A69" s="378" t="s">
        <v>246</v>
      </c>
      <c r="B69" s="179" t="s">
        <v>247</v>
      </c>
      <c r="C69" s="380">
        <v>90</v>
      </c>
      <c r="D69" s="380">
        <v>137</v>
      </c>
      <c r="E69" s="152">
        <f t="shared" si="3"/>
        <v>0.522</v>
      </c>
      <c r="F69" s="379" t="str">
        <f t="shared" si="4"/>
        <v>是</v>
      </c>
      <c r="G69" s="290" t="str">
        <f t="shared" si="5"/>
        <v>项</v>
      </c>
    </row>
    <row r="70" ht="36" customHeight="1" spans="1:7">
      <c r="A70" s="378" t="s">
        <v>248</v>
      </c>
      <c r="B70" s="179" t="s">
        <v>249</v>
      </c>
      <c r="C70" s="380">
        <f>SUM(C71:C77)</f>
        <v>0</v>
      </c>
      <c r="D70" s="380">
        <f>SUM(D71:D77)</f>
        <v>0</v>
      </c>
      <c r="E70" s="152" t="str">
        <f t="shared" si="3"/>
        <v/>
      </c>
      <c r="F70" s="379" t="str">
        <f t="shared" si="4"/>
        <v>否</v>
      </c>
      <c r="G70" s="290" t="str">
        <f t="shared" si="5"/>
        <v>款</v>
      </c>
    </row>
    <row r="71" ht="36" customHeight="1" spans="1:7">
      <c r="A71" s="378" t="s">
        <v>250</v>
      </c>
      <c r="B71" s="179" t="s">
        <v>141</v>
      </c>
      <c r="C71" s="380">
        <v>0</v>
      </c>
      <c r="D71" s="380">
        <v>0</v>
      </c>
      <c r="E71" s="152" t="str">
        <f t="shared" si="3"/>
        <v/>
      </c>
      <c r="F71" s="379" t="str">
        <f t="shared" si="4"/>
        <v>否</v>
      </c>
      <c r="G71" s="290" t="str">
        <f t="shared" si="5"/>
        <v>项</v>
      </c>
    </row>
    <row r="72" ht="36" customHeight="1" spans="1:7">
      <c r="A72" s="378" t="s">
        <v>251</v>
      </c>
      <c r="B72" s="179" t="s">
        <v>143</v>
      </c>
      <c r="C72" s="380">
        <v>0</v>
      </c>
      <c r="D72" s="380">
        <v>0</v>
      </c>
      <c r="E72" s="152" t="str">
        <f t="shared" si="3"/>
        <v/>
      </c>
      <c r="F72" s="379" t="str">
        <f t="shared" si="4"/>
        <v>否</v>
      </c>
      <c r="G72" s="290" t="str">
        <f t="shared" si="5"/>
        <v>项</v>
      </c>
    </row>
    <row r="73" ht="36" customHeight="1" spans="1:7">
      <c r="A73" s="378" t="s">
        <v>252</v>
      </c>
      <c r="B73" s="179" t="s">
        <v>145</v>
      </c>
      <c r="C73" s="380">
        <v>0</v>
      </c>
      <c r="D73" s="380">
        <v>0</v>
      </c>
      <c r="E73" s="152" t="str">
        <f t="shared" si="3"/>
        <v/>
      </c>
      <c r="F73" s="379" t="str">
        <f t="shared" si="4"/>
        <v>否</v>
      </c>
      <c r="G73" s="290" t="str">
        <f t="shared" si="5"/>
        <v>项</v>
      </c>
    </row>
    <row r="74" ht="36" customHeight="1" spans="1:7">
      <c r="A74" s="378" t="s">
        <v>253</v>
      </c>
      <c r="B74" s="179" t="s">
        <v>242</v>
      </c>
      <c r="C74" s="380">
        <v>0</v>
      </c>
      <c r="D74" s="380">
        <v>0</v>
      </c>
      <c r="E74" s="152" t="str">
        <f t="shared" ref="E74:E137" si="6">IF(C74&gt;0,D74/C74-1,IF(C74&lt;0,-(D74/C74-1),""))</f>
        <v/>
      </c>
      <c r="F74" s="379" t="str">
        <f t="shared" si="4"/>
        <v>否</v>
      </c>
      <c r="G74" s="290" t="str">
        <f t="shared" si="5"/>
        <v>项</v>
      </c>
    </row>
    <row r="75" ht="36" customHeight="1" spans="1:7">
      <c r="A75" s="378" t="s">
        <v>254</v>
      </c>
      <c r="B75" s="179" t="s">
        <v>255</v>
      </c>
      <c r="C75" s="380">
        <v>0</v>
      </c>
      <c r="D75" s="380">
        <v>0</v>
      </c>
      <c r="E75" s="152" t="str">
        <f t="shared" si="6"/>
        <v/>
      </c>
      <c r="F75" s="379" t="str">
        <f t="shared" si="4"/>
        <v>否</v>
      </c>
      <c r="G75" s="290" t="str">
        <f t="shared" si="5"/>
        <v>项</v>
      </c>
    </row>
    <row r="76" ht="36" customHeight="1" spans="1:7">
      <c r="A76" s="378" t="s">
        <v>256</v>
      </c>
      <c r="B76" s="179" t="s">
        <v>159</v>
      </c>
      <c r="C76" s="380">
        <v>0</v>
      </c>
      <c r="D76" s="380">
        <v>0</v>
      </c>
      <c r="E76" s="152" t="str">
        <f t="shared" si="6"/>
        <v/>
      </c>
      <c r="F76" s="379" t="str">
        <f t="shared" si="4"/>
        <v>否</v>
      </c>
      <c r="G76" s="290" t="str">
        <f t="shared" si="5"/>
        <v>项</v>
      </c>
    </row>
    <row r="77" ht="36" customHeight="1" spans="1:7">
      <c r="A77" s="378" t="s">
        <v>257</v>
      </c>
      <c r="B77" s="179" t="s">
        <v>258</v>
      </c>
      <c r="C77" s="380">
        <v>0</v>
      </c>
      <c r="D77" s="380">
        <v>0</v>
      </c>
      <c r="E77" s="152" t="str">
        <f t="shared" si="6"/>
        <v/>
      </c>
      <c r="F77" s="379" t="str">
        <f t="shared" si="4"/>
        <v>否</v>
      </c>
      <c r="G77" s="290" t="str">
        <f t="shared" si="5"/>
        <v>项</v>
      </c>
    </row>
    <row r="78" ht="36" customHeight="1" spans="1:7">
      <c r="A78" s="378" t="s">
        <v>259</v>
      </c>
      <c r="B78" s="179" t="s">
        <v>260</v>
      </c>
      <c r="C78" s="380">
        <f>SUM(C79:C86)</f>
        <v>40</v>
      </c>
      <c r="D78" s="380">
        <f>SUM(D79:D86)</f>
        <v>52</v>
      </c>
      <c r="E78" s="152">
        <f t="shared" si="6"/>
        <v>0.3</v>
      </c>
      <c r="F78" s="379" t="str">
        <f t="shared" si="4"/>
        <v>是</v>
      </c>
      <c r="G78" s="290" t="str">
        <f t="shared" si="5"/>
        <v>款</v>
      </c>
    </row>
    <row r="79" ht="36" customHeight="1" spans="1:7">
      <c r="A79" s="378" t="s">
        <v>261</v>
      </c>
      <c r="B79" s="179" t="s">
        <v>141</v>
      </c>
      <c r="C79" s="380">
        <v>0</v>
      </c>
      <c r="D79" s="380">
        <v>0</v>
      </c>
      <c r="E79" s="152" t="str">
        <f t="shared" si="6"/>
        <v/>
      </c>
      <c r="F79" s="379" t="str">
        <f t="shared" si="4"/>
        <v>否</v>
      </c>
      <c r="G79" s="290" t="str">
        <f t="shared" si="5"/>
        <v>项</v>
      </c>
    </row>
    <row r="80" ht="36" customHeight="1" spans="1:7">
      <c r="A80" s="378" t="s">
        <v>262</v>
      </c>
      <c r="B80" s="179" t="s">
        <v>143</v>
      </c>
      <c r="C80" s="380">
        <v>0</v>
      </c>
      <c r="D80" s="380">
        <v>0</v>
      </c>
      <c r="E80" s="152" t="str">
        <f t="shared" si="6"/>
        <v/>
      </c>
      <c r="F80" s="379" t="str">
        <f t="shared" si="4"/>
        <v>否</v>
      </c>
      <c r="G80" s="290" t="str">
        <f t="shared" si="5"/>
        <v>项</v>
      </c>
    </row>
    <row r="81" ht="36" customHeight="1" spans="1:7">
      <c r="A81" s="378" t="s">
        <v>263</v>
      </c>
      <c r="B81" s="179" t="s">
        <v>145</v>
      </c>
      <c r="C81" s="380">
        <v>0</v>
      </c>
      <c r="D81" s="380">
        <v>0</v>
      </c>
      <c r="E81" s="152" t="str">
        <f t="shared" si="6"/>
        <v/>
      </c>
      <c r="F81" s="379" t="str">
        <f t="shared" si="4"/>
        <v>否</v>
      </c>
      <c r="G81" s="290" t="str">
        <f t="shared" si="5"/>
        <v>项</v>
      </c>
    </row>
    <row r="82" ht="36" customHeight="1" spans="1:7">
      <c r="A82" s="378" t="s">
        <v>264</v>
      </c>
      <c r="B82" s="179" t="s">
        <v>265</v>
      </c>
      <c r="C82" s="380">
        <v>0</v>
      </c>
      <c r="D82" s="380">
        <v>0</v>
      </c>
      <c r="E82" s="152" t="str">
        <f t="shared" si="6"/>
        <v/>
      </c>
      <c r="F82" s="379" t="str">
        <f t="shared" si="4"/>
        <v>否</v>
      </c>
      <c r="G82" s="290" t="str">
        <f t="shared" si="5"/>
        <v>项</v>
      </c>
    </row>
    <row r="83" ht="36" customHeight="1" spans="1:7">
      <c r="A83" s="378" t="s">
        <v>266</v>
      </c>
      <c r="B83" s="179" t="s">
        <v>267</v>
      </c>
      <c r="C83" s="380">
        <v>0</v>
      </c>
      <c r="D83" s="380">
        <v>0</v>
      </c>
      <c r="E83" s="152" t="str">
        <f t="shared" si="6"/>
        <v/>
      </c>
      <c r="F83" s="379" t="str">
        <f t="shared" si="4"/>
        <v>否</v>
      </c>
      <c r="G83" s="290" t="str">
        <f t="shared" si="5"/>
        <v>项</v>
      </c>
    </row>
    <row r="84" ht="36" customHeight="1" spans="1:7">
      <c r="A84" s="378" t="s">
        <v>268</v>
      </c>
      <c r="B84" s="179" t="s">
        <v>242</v>
      </c>
      <c r="C84" s="380">
        <v>0</v>
      </c>
      <c r="D84" s="380">
        <v>0</v>
      </c>
      <c r="E84" s="152" t="str">
        <f t="shared" si="6"/>
        <v/>
      </c>
      <c r="F84" s="379" t="str">
        <f t="shared" si="4"/>
        <v>否</v>
      </c>
      <c r="G84" s="290" t="str">
        <f t="shared" si="5"/>
        <v>项</v>
      </c>
    </row>
    <row r="85" ht="36" customHeight="1" spans="1:7">
      <c r="A85" s="378" t="s">
        <v>269</v>
      </c>
      <c r="B85" s="179" t="s">
        <v>159</v>
      </c>
      <c r="C85" s="380">
        <v>40</v>
      </c>
      <c r="D85" s="380">
        <v>52</v>
      </c>
      <c r="E85" s="152">
        <f t="shared" si="6"/>
        <v>0.3</v>
      </c>
      <c r="F85" s="379" t="str">
        <f t="shared" si="4"/>
        <v>是</v>
      </c>
      <c r="G85" s="290" t="str">
        <f t="shared" si="5"/>
        <v>项</v>
      </c>
    </row>
    <row r="86" ht="36" customHeight="1" spans="1:7">
      <c r="A86" s="378" t="s">
        <v>270</v>
      </c>
      <c r="B86" s="179" t="s">
        <v>271</v>
      </c>
      <c r="C86" s="380">
        <v>0</v>
      </c>
      <c r="D86" s="380">
        <v>0</v>
      </c>
      <c r="E86" s="152" t="str">
        <f t="shared" si="6"/>
        <v/>
      </c>
      <c r="F86" s="379" t="str">
        <f t="shared" si="4"/>
        <v>否</v>
      </c>
      <c r="G86" s="290" t="str">
        <f t="shared" si="5"/>
        <v>项</v>
      </c>
    </row>
    <row r="87" ht="36" customHeight="1" spans="1:7">
      <c r="A87" s="378" t="s">
        <v>272</v>
      </c>
      <c r="B87" s="179" t="s">
        <v>273</v>
      </c>
      <c r="C87" s="380">
        <f>SUM(C88:C99)</f>
        <v>0</v>
      </c>
      <c r="D87" s="380">
        <f>SUM(D88:D99)</f>
        <v>0</v>
      </c>
      <c r="E87" s="152" t="str">
        <f t="shared" si="6"/>
        <v/>
      </c>
      <c r="F87" s="379" t="str">
        <f t="shared" si="4"/>
        <v>否</v>
      </c>
      <c r="G87" s="290" t="str">
        <f t="shared" si="5"/>
        <v>款</v>
      </c>
    </row>
    <row r="88" ht="36" customHeight="1" spans="1:7">
      <c r="A88" s="378" t="s">
        <v>274</v>
      </c>
      <c r="B88" s="179" t="s">
        <v>141</v>
      </c>
      <c r="C88" s="380">
        <v>0</v>
      </c>
      <c r="D88" s="380">
        <v>0</v>
      </c>
      <c r="E88" s="152" t="str">
        <f t="shared" si="6"/>
        <v/>
      </c>
      <c r="F88" s="379" t="str">
        <f t="shared" si="4"/>
        <v>否</v>
      </c>
      <c r="G88" s="290" t="str">
        <f t="shared" si="5"/>
        <v>项</v>
      </c>
    </row>
    <row r="89" ht="36" customHeight="1" spans="1:7">
      <c r="A89" s="378" t="s">
        <v>275</v>
      </c>
      <c r="B89" s="179" t="s">
        <v>143</v>
      </c>
      <c r="C89" s="380">
        <v>0</v>
      </c>
      <c r="D89" s="380">
        <v>0</v>
      </c>
      <c r="E89" s="152" t="str">
        <f t="shared" si="6"/>
        <v/>
      </c>
      <c r="F89" s="379" t="str">
        <f t="shared" si="4"/>
        <v>否</v>
      </c>
      <c r="G89" s="290" t="str">
        <f t="shared" si="5"/>
        <v>项</v>
      </c>
    </row>
    <row r="90" ht="36" customHeight="1" spans="1:7">
      <c r="A90" s="378" t="s">
        <v>276</v>
      </c>
      <c r="B90" s="179" t="s">
        <v>145</v>
      </c>
      <c r="C90" s="380">
        <v>0</v>
      </c>
      <c r="D90" s="380">
        <v>0</v>
      </c>
      <c r="E90" s="152" t="str">
        <f t="shared" si="6"/>
        <v/>
      </c>
      <c r="F90" s="379" t="str">
        <f t="shared" si="4"/>
        <v>否</v>
      </c>
      <c r="G90" s="290" t="str">
        <f t="shared" si="5"/>
        <v>项</v>
      </c>
    </row>
    <row r="91" ht="36" customHeight="1" spans="1:7">
      <c r="A91" s="378" t="s">
        <v>277</v>
      </c>
      <c r="B91" s="179" t="s">
        <v>278</v>
      </c>
      <c r="C91" s="380">
        <v>0</v>
      </c>
      <c r="D91" s="380">
        <v>0</v>
      </c>
      <c r="E91" s="152" t="str">
        <f t="shared" si="6"/>
        <v/>
      </c>
      <c r="F91" s="379" t="str">
        <f t="shared" si="4"/>
        <v>否</v>
      </c>
      <c r="G91" s="290" t="str">
        <f t="shared" si="5"/>
        <v>项</v>
      </c>
    </row>
    <row r="92" ht="36" customHeight="1" spans="1:7">
      <c r="A92" s="378" t="s">
        <v>279</v>
      </c>
      <c r="B92" s="179" t="s">
        <v>280</v>
      </c>
      <c r="C92" s="380">
        <v>0</v>
      </c>
      <c r="D92" s="380">
        <v>0</v>
      </c>
      <c r="E92" s="152" t="str">
        <f t="shared" si="6"/>
        <v/>
      </c>
      <c r="F92" s="379" t="str">
        <f t="shared" si="4"/>
        <v>否</v>
      </c>
      <c r="G92" s="290" t="str">
        <f t="shared" si="5"/>
        <v>项</v>
      </c>
    </row>
    <row r="93" ht="36" customHeight="1" spans="1:7">
      <c r="A93" s="378" t="s">
        <v>281</v>
      </c>
      <c r="B93" s="179" t="s">
        <v>242</v>
      </c>
      <c r="C93" s="380">
        <v>0</v>
      </c>
      <c r="D93" s="380">
        <v>0</v>
      </c>
      <c r="E93" s="152" t="str">
        <f t="shared" si="6"/>
        <v/>
      </c>
      <c r="F93" s="379" t="str">
        <f t="shared" si="4"/>
        <v>否</v>
      </c>
      <c r="G93" s="290" t="str">
        <f t="shared" si="5"/>
        <v>项</v>
      </c>
    </row>
    <row r="94" ht="36" customHeight="1" spans="1:7">
      <c r="A94" s="378" t="s">
        <v>282</v>
      </c>
      <c r="B94" s="179" t="s">
        <v>283</v>
      </c>
      <c r="C94" s="380">
        <v>0</v>
      </c>
      <c r="D94" s="380">
        <v>0</v>
      </c>
      <c r="E94" s="152" t="str">
        <f t="shared" si="6"/>
        <v/>
      </c>
      <c r="F94" s="379" t="str">
        <f t="shared" si="4"/>
        <v>否</v>
      </c>
      <c r="G94" s="290" t="str">
        <f t="shared" si="5"/>
        <v>项</v>
      </c>
    </row>
    <row r="95" ht="36" customHeight="1" spans="1:7">
      <c r="A95" s="378" t="s">
        <v>284</v>
      </c>
      <c r="B95" s="179" t="s">
        <v>285</v>
      </c>
      <c r="C95" s="380">
        <v>0</v>
      </c>
      <c r="D95" s="380">
        <v>0</v>
      </c>
      <c r="E95" s="152" t="str">
        <f t="shared" si="6"/>
        <v/>
      </c>
      <c r="F95" s="379" t="str">
        <f t="shared" si="4"/>
        <v>否</v>
      </c>
      <c r="G95" s="290" t="str">
        <f t="shared" si="5"/>
        <v>项</v>
      </c>
    </row>
    <row r="96" ht="36" customHeight="1" spans="1:7">
      <c r="A96" s="378" t="s">
        <v>286</v>
      </c>
      <c r="B96" s="179" t="s">
        <v>287</v>
      </c>
      <c r="C96" s="380">
        <v>0</v>
      </c>
      <c r="D96" s="380">
        <v>0</v>
      </c>
      <c r="E96" s="152" t="str">
        <f t="shared" si="6"/>
        <v/>
      </c>
      <c r="F96" s="379" t="str">
        <f t="shared" si="4"/>
        <v>否</v>
      </c>
      <c r="G96" s="290" t="str">
        <f t="shared" si="5"/>
        <v>项</v>
      </c>
    </row>
    <row r="97" ht="36" customHeight="1" spans="1:7">
      <c r="A97" s="378" t="s">
        <v>288</v>
      </c>
      <c r="B97" s="179" t="s">
        <v>289</v>
      </c>
      <c r="C97" s="380">
        <v>0</v>
      </c>
      <c r="D97" s="380">
        <v>0</v>
      </c>
      <c r="E97" s="152" t="str">
        <f t="shared" si="6"/>
        <v/>
      </c>
      <c r="F97" s="379" t="str">
        <f t="shared" si="4"/>
        <v>否</v>
      </c>
      <c r="G97" s="290" t="str">
        <f t="shared" si="5"/>
        <v>项</v>
      </c>
    </row>
    <row r="98" ht="36" customHeight="1" spans="1:7">
      <c r="A98" s="378" t="s">
        <v>290</v>
      </c>
      <c r="B98" s="179" t="s">
        <v>159</v>
      </c>
      <c r="C98" s="380">
        <v>0</v>
      </c>
      <c r="D98" s="380">
        <v>0</v>
      </c>
      <c r="E98" s="152" t="str">
        <f t="shared" si="6"/>
        <v/>
      </c>
      <c r="F98" s="379" t="str">
        <f t="shared" si="4"/>
        <v>否</v>
      </c>
      <c r="G98" s="290" t="str">
        <f t="shared" si="5"/>
        <v>项</v>
      </c>
    </row>
    <row r="99" ht="36" customHeight="1" spans="1:7">
      <c r="A99" s="378" t="s">
        <v>291</v>
      </c>
      <c r="B99" s="179" t="s">
        <v>292</v>
      </c>
      <c r="C99" s="380">
        <v>0</v>
      </c>
      <c r="D99" s="380">
        <v>0</v>
      </c>
      <c r="E99" s="152" t="str">
        <f t="shared" si="6"/>
        <v/>
      </c>
      <c r="F99" s="379" t="str">
        <f t="shared" si="4"/>
        <v>否</v>
      </c>
      <c r="G99" s="290" t="str">
        <f t="shared" si="5"/>
        <v>项</v>
      </c>
    </row>
    <row r="100" ht="36" customHeight="1" spans="1:7">
      <c r="A100" s="378" t="s">
        <v>293</v>
      </c>
      <c r="B100" s="179" t="s">
        <v>294</v>
      </c>
      <c r="C100" s="380">
        <f>SUM(C101:C108)</f>
        <v>1340</v>
      </c>
      <c r="D100" s="380">
        <f>SUM(D101:D108)</f>
        <v>1575</v>
      </c>
      <c r="E100" s="152">
        <f t="shared" si="6"/>
        <v>0.175</v>
      </c>
      <c r="F100" s="379" t="str">
        <f t="shared" si="4"/>
        <v>是</v>
      </c>
      <c r="G100" s="290" t="str">
        <f t="shared" si="5"/>
        <v>款</v>
      </c>
    </row>
    <row r="101" ht="36" customHeight="1" spans="1:7">
      <c r="A101" s="378" t="s">
        <v>295</v>
      </c>
      <c r="B101" s="179" t="s">
        <v>141</v>
      </c>
      <c r="C101" s="380">
        <v>1030</v>
      </c>
      <c r="D101" s="380">
        <v>1180</v>
      </c>
      <c r="E101" s="152">
        <f t="shared" si="6"/>
        <v>0.146</v>
      </c>
      <c r="F101" s="379" t="str">
        <f t="shared" si="4"/>
        <v>是</v>
      </c>
      <c r="G101" s="290" t="str">
        <f t="shared" si="5"/>
        <v>项</v>
      </c>
    </row>
    <row r="102" ht="36" customHeight="1" spans="1:7">
      <c r="A102" s="378" t="s">
        <v>296</v>
      </c>
      <c r="B102" s="179" t="s">
        <v>143</v>
      </c>
      <c r="C102" s="380">
        <v>0</v>
      </c>
      <c r="D102" s="380">
        <v>41</v>
      </c>
      <c r="E102" s="152" t="str">
        <f t="shared" si="6"/>
        <v/>
      </c>
      <c r="F102" s="379" t="str">
        <f t="shared" si="4"/>
        <v>是</v>
      </c>
      <c r="G102" s="290" t="str">
        <f t="shared" si="5"/>
        <v>项</v>
      </c>
    </row>
    <row r="103" ht="36" customHeight="1" spans="1:7">
      <c r="A103" s="378" t="s">
        <v>297</v>
      </c>
      <c r="B103" s="179" t="s">
        <v>145</v>
      </c>
      <c r="C103" s="380">
        <v>0</v>
      </c>
      <c r="D103" s="380">
        <v>0</v>
      </c>
      <c r="E103" s="152" t="str">
        <f t="shared" si="6"/>
        <v/>
      </c>
      <c r="F103" s="379" t="str">
        <f t="shared" si="4"/>
        <v>否</v>
      </c>
      <c r="G103" s="290" t="str">
        <f t="shared" si="5"/>
        <v>项</v>
      </c>
    </row>
    <row r="104" ht="36" customHeight="1" spans="1:7">
      <c r="A104" s="378" t="s">
        <v>298</v>
      </c>
      <c r="B104" s="179" t="s">
        <v>299</v>
      </c>
      <c r="C104" s="380">
        <v>20</v>
      </c>
      <c r="D104" s="380">
        <v>31</v>
      </c>
      <c r="E104" s="152">
        <f t="shared" si="6"/>
        <v>0.55</v>
      </c>
      <c r="F104" s="379" t="str">
        <f t="shared" si="4"/>
        <v>是</v>
      </c>
      <c r="G104" s="290" t="str">
        <f t="shared" si="5"/>
        <v>项</v>
      </c>
    </row>
    <row r="105" ht="36" customHeight="1" spans="1:7">
      <c r="A105" s="378" t="s">
        <v>300</v>
      </c>
      <c r="B105" s="179" t="s">
        <v>301</v>
      </c>
      <c r="C105" s="380">
        <v>0</v>
      </c>
      <c r="D105" s="380">
        <v>0</v>
      </c>
      <c r="E105" s="152" t="str">
        <f t="shared" si="6"/>
        <v/>
      </c>
      <c r="F105" s="379" t="str">
        <f t="shared" si="4"/>
        <v>否</v>
      </c>
      <c r="G105" s="290" t="str">
        <f t="shared" si="5"/>
        <v>项</v>
      </c>
    </row>
    <row r="106" ht="36" customHeight="1" spans="1:7">
      <c r="A106" s="378" t="s">
        <v>302</v>
      </c>
      <c r="B106" s="179" t="s">
        <v>303</v>
      </c>
      <c r="C106" s="380">
        <v>0</v>
      </c>
      <c r="D106" s="380">
        <v>0</v>
      </c>
      <c r="E106" s="152" t="str">
        <f t="shared" si="6"/>
        <v/>
      </c>
      <c r="F106" s="379" t="str">
        <f t="shared" si="4"/>
        <v>否</v>
      </c>
      <c r="G106" s="290" t="str">
        <f t="shared" si="5"/>
        <v>项</v>
      </c>
    </row>
    <row r="107" ht="36" customHeight="1" spans="1:7">
      <c r="A107" s="378" t="s">
        <v>304</v>
      </c>
      <c r="B107" s="179" t="s">
        <v>159</v>
      </c>
      <c r="C107" s="380">
        <v>0</v>
      </c>
      <c r="D107" s="380">
        <v>0</v>
      </c>
      <c r="E107" s="152" t="str">
        <f t="shared" si="6"/>
        <v/>
      </c>
      <c r="F107" s="379" t="str">
        <f t="shared" si="4"/>
        <v>否</v>
      </c>
      <c r="G107" s="290" t="str">
        <f t="shared" si="5"/>
        <v>项</v>
      </c>
    </row>
    <row r="108" ht="36" customHeight="1" spans="1:7">
      <c r="A108" s="378" t="s">
        <v>305</v>
      </c>
      <c r="B108" s="179" t="s">
        <v>306</v>
      </c>
      <c r="C108" s="380">
        <v>290</v>
      </c>
      <c r="D108" s="380">
        <v>323</v>
      </c>
      <c r="E108" s="152">
        <f t="shared" si="6"/>
        <v>0.114</v>
      </c>
      <c r="F108" s="379" t="str">
        <f t="shared" si="4"/>
        <v>是</v>
      </c>
      <c r="G108" s="290" t="str">
        <f t="shared" si="5"/>
        <v>项</v>
      </c>
    </row>
    <row r="109" ht="36" customHeight="1" spans="1:7">
      <c r="A109" s="378" t="s">
        <v>307</v>
      </c>
      <c r="B109" s="179" t="s">
        <v>308</v>
      </c>
      <c r="C109" s="380">
        <f>SUM(C110:C119)</f>
        <v>283</v>
      </c>
      <c r="D109" s="380">
        <f>SUM(D110:D119)</f>
        <v>307</v>
      </c>
      <c r="E109" s="152">
        <f t="shared" si="6"/>
        <v>0.085</v>
      </c>
      <c r="F109" s="379" t="str">
        <f t="shared" si="4"/>
        <v>是</v>
      </c>
      <c r="G109" s="290" t="str">
        <f t="shared" si="5"/>
        <v>款</v>
      </c>
    </row>
    <row r="110" ht="36" customHeight="1" spans="1:7">
      <c r="A110" s="378" t="s">
        <v>309</v>
      </c>
      <c r="B110" s="179" t="s">
        <v>141</v>
      </c>
      <c r="C110" s="380">
        <v>120</v>
      </c>
      <c r="D110" s="380">
        <v>170</v>
      </c>
      <c r="E110" s="152">
        <f t="shared" si="6"/>
        <v>0.417</v>
      </c>
      <c r="F110" s="379" t="str">
        <f t="shared" si="4"/>
        <v>是</v>
      </c>
      <c r="G110" s="290" t="str">
        <f t="shared" si="5"/>
        <v>项</v>
      </c>
    </row>
    <row r="111" ht="36" customHeight="1" spans="1:7">
      <c r="A111" s="378" t="s">
        <v>310</v>
      </c>
      <c r="B111" s="179" t="s">
        <v>143</v>
      </c>
      <c r="C111" s="380">
        <v>0</v>
      </c>
      <c r="D111" s="380">
        <v>0</v>
      </c>
      <c r="E111" s="152" t="str">
        <f t="shared" si="6"/>
        <v/>
      </c>
      <c r="F111" s="379" t="str">
        <f t="shared" si="4"/>
        <v>否</v>
      </c>
      <c r="G111" s="290" t="str">
        <f t="shared" si="5"/>
        <v>项</v>
      </c>
    </row>
    <row r="112" ht="36" customHeight="1" spans="1:7">
      <c r="A112" s="378" t="s">
        <v>311</v>
      </c>
      <c r="B112" s="179" t="s">
        <v>145</v>
      </c>
      <c r="C112" s="380">
        <v>0</v>
      </c>
      <c r="D112" s="380">
        <v>0</v>
      </c>
      <c r="E112" s="152" t="str">
        <f t="shared" si="6"/>
        <v/>
      </c>
      <c r="F112" s="379" t="str">
        <f t="shared" si="4"/>
        <v>否</v>
      </c>
      <c r="G112" s="290" t="str">
        <f t="shared" si="5"/>
        <v>项</v>
      </c>
    </row>
    <row r="113" ht="36" customHeight="1" spans="1:7">
      <c r="A113" s="378" t="s">
        <v>312</v>
      </c>
      <c r="B113" s="179" t="s">
        <v>313</v>
      </c>
      <c r="C113" s="380">
        <v>0</v>
      </c>
      <c r="D113" s="380">
        <v>1</v>
      </c>
      <c r="E113" s="152" t="str">
        <f t="shared" si="6"/>
        <v/>
      </c>
      <c r="F113" s="379" t="str">
        <f t="shared" si="4"/>
        <v>是</v>
      </c>
      <c r="G113" s="290" t="str">
        <f t="shared" si="5"/>
        <v>项</v>
      </c>
    </row>
    <row r="114" ht="36" customHeight="1" spans="1:7">
      <c r="A114" s="378" t="s">
        <v>314</v>
      </c>
      <c r="B114" s="179" t="s">
        <v>315</v>
      </c>
      <c r="C114" s="380">
        <v>0</v>
      </c>
      <c r="D114" s="380">
        <v>0</v>
      </c>
      <c r="E114" s="152" t="str">
        <f t="shared" si="6"/>
        <v/>
      </c>
      <c r="F114" s="379" t="str">
        <f t="shared" si="4"/>
        <v>否</v>
      </c>
      <c r="G114" s="290" t="str">
        <f t="shared" si="5"/>
        <v>项</v>
      </c>
    </row>
    <row r="115" ht="36" customHeight="1" spans="1:7">
      <c r="A115" s="378" t="s">
        <v>316</v>
      </c>
      <c r="B115" s="179" t="s">
        <v>317</v>
      </c>
      <c r="C115" s="380">
        <v>0</v>
      </c>
      <c r="D115" s="380">
        <v>0</v>
      </c>
      <c r="E115" s="152" t="str">
        <f t="shared" si="6"/>
        <v/>
      </c>
      <c r="F115" s="379" t="str">
        <f t="shared" si="4"/>
        <v>否</v>
      </c>
      <c r="G115" s="290" t="str">
        <f t="shared" si="5"/>
        <v>项</v>
      </c>
    </row>
    <row r="116" ht="36" customHeight="1" spans="1:7">
      <c r="A116" s="378" t="s">
        <v>318</v>
      </c>
      <c r="B116" s="179" t="s">
        <v>319</v>
      </c>
      <c r="C116" s="380">
        <v>13</v>
      </c>
      <c r="D116" s="380">
        <v>0</v>
      </c>
      <c r="E116" s="152">
        <f t="shared" si="6"/>
        <v>-1</v>
      </c>
      <c r="F116" s="379" t="str">
        <f t="shared" si="4"/>
        <v>是</v>
      </c>
      <c r="G116" s="290" t="str">
        <f t="shared" si="5"/>
        <v>项</v>
      </c>
    </row>
    <row r="117" ht="36" customHeight="1" spans="1:7">
      <c r="A117" s="378" t="s">
        <v>320</v>
      </c>
      <c r="B117" s="179" t="s">
        <v>321</v>
      </c>
      <c r="C117" s="380">
        <v>30</v>
      </c>
      <c r="D117" s="380">
        <v>11</v>
      </c>
      <c r="E117" s="152">
        <f t="shared" si="6"/>
        <v>-0.633</v>
      </c>
      <c r="F117" s="379" t="str">
        <f t="shared" si="4"/>
        <v>是</v>
      </c>
      <c r="G117" s="290" t="str">
        <f t="shared" si="5"/>
        <v>项</v>
      </c>
    </row>
    <row r="118" ht="36" customHeight="1" spans="1:7">
      <c r="A118" s="378" t="s">
        <v>322</v>
      </c>
      <c r="B118" s="179" t="s">
        <v>159</v>
      </c>
      <c r="C118" s="380">
        <v>55</v>
      </c>
      <c r="D118" s="380">
        <v>0</v>
      </c>
      <c r="E118" s="152">
        <f t="shared" si="6"/>
        <v>-1</v>
      </c>
      <c r="F118" s="379" t="str">
        <f t="shared" si="4"/>
        <v>是</v>
      </c>
      <c r="G118" s="290" t="str">
        <f t="shared" si="5"/>
        <v>项</v>
      </c>
    </row>
    <row r="119" ht="36" customHeight="1" spans="1:7">
      <c r="A119" s="378" t="s">
        <v>323</v>
      </c>
      <c r="B119" s="179" t="s">
        <v>324</v>
      </c>
      <c r="C119" s="380">
        <v>65</v>
      </c>
      <c r="D119" s="380">
        <v>125</v>
      </c>
      <c r="E119" s="152">
        <f t="shared" si="6"/>
        <v>0.923</v>
      </c>
      <c r="F119" s="379" t="str">
        <f t="shared" si="4"/>
        <v>是</v>
      </c>
      <c r="G119" s="290" t="str">
        <f t="shared" si="5"/>
        <v>项</v>
      </c>
    </row>
    <row r="120" ht="36" customHeight="1" spans="1:7">
      <c r="A120" s="378" t="s">
        <v>325</v>
      </c>
      <c r="B120" s="179" t="s">
        <v>326</v>
      </c>
      <c r="C120" s="380">
        <f>SUM(C121:C131)</f>
        <v>0</v>
      </c>
      <c r="D120" s="380">
        <f>SUM(D121:D131)</f>
        <v>0</v>
      </c>
      <c r="E120" s="152" t="str">
        <f t="shared" si="6"/>
        <v/>
      </c>
      <c r="F120" s="379" t="str">
        <f t="shared" si="4"/>
        <v>否</v>
      </c>
      <c r="G120" s="290" t="str">
        <f t="shared" si="5"/>
        <v>款</v>
      </c>
    </row>
    <row r="121" ht="36" customHeight="1" spans="1:7">
      <c r="A121" s="378" t="s">
        <v>327</v>
      </c>
      <c r="B121" s="179" t="s">
        <v>141</v>
      </c>
      <c r="C121" s="380">
        <v>0</v>
      </c>
      <c r="D121" s="380">
        <v>0</v>
      </c>
      <c r="E121" s="152" t="str">
        <f t="shared" si="6"/>
        <v/>
      </c>
      <c r="F121" s="379" t="str">
        <f t="shared" si="4"/>
        <v>否</v>
      </c>
      <c r="G121" s="290" t="str">
        <f t="shared" si="5"/>
        <v>项</v>
      </c>
    </row>
    <row r="122" ht="36" customHeight="1" spans="1:7">
      <c r="A122" s="378" t="s">
        <v>328</v>
      </c>
      <c r="B122" s="179" t="s">
        <v>143</v>
      </c>
      <c r="C122" s="380">
        <v>0</v>
      </c>
      <c r="D122" s="380">
        <v>0</v>
      </c>
      <c r="E122" s="152" t="str">
        <f t="shared" si="6"/>
        <v/>
      </c>
      <c r="F122" s="379" t="str">
        <f t="shared" si="4"/>
        <v>否</v>
      </c>
      <c r="G122" s="290" t="str">
        <f t="shared" si="5"/>
        <v>项</v>
      </c>
    </row>
    <row r="123" ht="36" customHeight="1" spans="1:7">
      <c r="A123" s="378" t="s">
        <v>329</v>
      </c>
      <c r="B123" s="179" t="s">
        <v>145</v>
      </c>
      <c r="C123" s="380">
        <v>0</v>
      </c>
      <c r="D123" s="380">
        <v>0</v>
      </c>
      <c r="E123" s="152" t="str">
        <f t="shared" si="6"/>
        <v/>
      </c>
      <c r="F123" s="379" t="str">
        <f t="shared" si="4"/>
        <v>否</v>
      </c>
      <c r="G123" s="290" t="str">
        <f t="shared" si="5"/>
        <v>项</v>
      </c>
    </row>
    <row r="124" ht="36" customHeight="1" spans="1:7">
      <c r="A124" s="378" t="s">
        <v>330</v>
      </c>
      <c r="B124" s="179" t="s">
        <v>331</v>
      </c>
      <c r="C124" s="380">
        <v>0</v>
      </c>
      <c r="D124" s="380">
        <v>0</v>
      </c>
      <c r="E124" s="152" t="str">
        <f t="shared" si="6"/>
        <v/>
      </c>
      <c r="F124" s="379" t="str">
        <f t="shared" si="4"/>
        <v>否</v>
      </c>
      <c r="G124" s="290" t="str">
        <f t="shared" si="5"/>
        <v>项</v>
      </c>
    </row>
    <row r="125" ht="36" customHeight="1" spans="1:7">
      <c r="A125" s="378" t="s">
        <v>332</v>
      </c>
      <c r="B125" s="179" t="s">
        <v>333</v>
      </c>
      <c r="C125" s="380">
        <v>0</v>
      </c>
      <c r="D125" s="380">
        <v>0</v>
      </c>
      <c r="E125" s="152" t="str">
        <f t="shared" si="6"/>
        <v/>
      </c>
      <c r="F125" s="379" t="str">
        <f t="shared" si="4"/>
        <v>否</v>
      </c>
      <c r="G125" s="290" t="str">
        <f t="shared" si="5"/>
        <v>项</v>
      </c>
    </row>
    <row r="126" ht="36" customHeight="1" spans="1:7">
      <c r="A126" s="378" t="s">
        <v>334</v>
      </c>
      <c r="B126" s="179" t="s">
        <v>335</v>
      </c>
      <c r="C126" s="380">
        <v>0</v>
      </c>
      <c r="D126" s="380">
        <v>0</v>
      </c>
      <c r="E126" s="152" t="str">
        <f t="shared" si="6"/>
        <v/>
      </c>
      <c r="F126" s="379" t="str">
        <f t="shared" si="4"/>
        <v>否</v>
      </c>
      <c r="G126" s="290" t="str">
        <f t="shared" si="5"/>
        <v>项</v>
      </c>
    </row>
    <row r="127" ht="36" customHeight="1" spans="1:7">
      <c r="A127" s="378" t="s">
        <v>336</v>
      </c>
      <c r="B127" s="179" t="s">
        <v>337</v>
      </c>
      <c r="C127" s="380">
        <v>0</v>
      </c>
      <c r="D127" s="380">
        <v>0</v>
      </c>
      <c r="E127" s="152" t="str">
        <f t="shared" si="6"/>
        <v/>
      </c>
      <c r="F127" s="379" t="str">
        <f t="shared" si="4"/>
        <v>否</v>
      </c>
      <c r="G127" s="290" t="str">
        <f t="shared" si="5"/>
        <v>项</v>
      </c>
    </row>
    <row r="128" ht="36" customHeight="1" spans="1:7">
      <c r="A128" s="378" t="s">
        <v>338</v>
      </c>
      <c r="B128" s="179" t="s">
        <v>339</v>
      </c>
      <c r="C128" s="380">
        <v>0</v>
      </c>
      <c r="D128" s="380">
        <v>0</v>
      </c>
      <c r="E128" s="152" t="str">
        <f t="shared" si="6"/>
        <v/>
      </c>
      <c r="F128" s="379" t="str">
        <f t="shared" si="4"/>
        <v>否</v>
      </c>
      <c r="G128" s="290" t="str">
        <f t="shared" si="5"/>
        <v>项</v>
      </c>
    </row>
    <row r="129" ht="36" customHeight="1" spans="1:7">
      <c r="A129" s="378" t="s">
        <v>340</v>
      </c>
      <c r="B129" s="179" t="s">
        <v>341</v>
      </c>
      <c r="C129" s="380">
        <v>0</v>
      </c>
      <c r="D129" s="380">
        <v>0</v>
      </c>
      <c r="E129" s="152" t="str">
        <f t="shared" si="6"/>
        <v/>
      </c>
      <c r="F129" s="379" t="str">
        <f t="shared" si="4"/>
        <v>否</v>
      </c>
      <c r="G129" s="290" t="str">
        <f t="shared" si="5"/>
        <v>项</v>
      </c>
    </row>
    <row r="130" ht="36" customHeight="1" spans="1:7">
      <c r="A130" s="378" t="s">
        <v>342</v>
      </c>
      <c r="B130" s="179" t="s">
        <v>159</v>
      </c>
      <c r="C130" s="380">
        <v>0</v>
      </c>
      <c r="D130" s="380">
        <v>0</v>
      </c>
      <c r="E130" s="152" t="str">
        <f t="shared" si="6"/>
        <v/>
      </c>
      <c r="F130" s="379" t="str">
        <f t="shared" si="4"/>
        <v>否</v>
      </c>
      <c r="G130" s="290" t="str">
        <f t="shared" si="5"/>
        <v>项</v>
      </c>
    </row>
    <row r="131" ht="36" customHeight="1" spans="1:7">
      <c r="A131" s="378" t="s">
        <v>343</v>
      </c>
      <c r="B131" s="179" t="s">
        <v>344</v>
      </c>
      <c r="C131" s="380">
        <v>0</v>
      </c>
      <c r="D131" s="380">
        <v>0</v>
      </c>
      <c r="E131" s="152" t="str">
        <f t="shared" si="6"/>
        <v/>
      </c>
      <c r="F131" s="379" t="str">
        <f t="shared" si="4"/>
        <v>否</v>
      </c>
      <c r="G131" s="290" t="str">
        <f t="shared" si="5"/>
        <v>项</v>
      </c>
    </row>
    <row r="132" ht="36" customHeight="1" spans="1:7">
      <c r="A132" s="378" t="s">
        <v>345</v>
      </c>
      <c r="B132" s="179" t="s">
        <v>346</v>
      </c>
      <c r="C132" s="380">
        <f>SUM(C133:C138)</f>
        <v>180</v>
      </c>
      <c r="D132" s="380">
        <f>SUM(D133:D138)</f>
        <v>83</v>
      </c>
      <c r="E132" s="152">
        <f t="shared" si="6"/>
        <v>-0.539</v>
      </c>
      <c r="F132" s="379" t="str">
        <f t="shared" ref="F132:F195" si="7">IF(LEN(A132)=3,"是",IF(B132&lt;&gt;"",IF(SUM(C132:D132)&lt;&gt;0,"是","否"),"是"))</f>
        <v>是</v>
      </c>
      <c r="G132" s="290" t="str">
        <f t="shared" ref="G132:G195" si="8">IF(LEN(A132)=3,"类",IF(LEN(A132)=5,"款","项"))</f>
        <v>款</v>
      </c>
    </row>
    <row r="133" ht="36" customHeight="1" spans="1:7">
      <c r="A133" s="378" t="s">
        <v>347</v>
      </c>
      <c r="B133" s="179" t="s">
        <v>141</v>
      </c>
      <c r="C133" s="380">
        <v>0</v>
      </c>
      <c r="D133" s="380">
        <v>0</v>
      </c>
      <c r="E133" s="152" t="str">
        <f t="shared" si="6"/>
        <v/>
      </c>
      <c r="F133" s="379" t="str">
        <f t="shared" si="7"/>
        <v>否</v>
      </c>
      <c r="G133" s="290" t="str">
        <f t="shared" si="8"/>
        <v>项</v>
      </c>
    </row>
    <row r="134" ht="36" customHeight="1" spans="1:7">
      <c r="A134" s="378" t="s">
        <v>348</v>
      </c>
      <c r="B134" s="179" t="s">
        <v>143</v>
      </c>
      <c r="C134" s="380">
        <v>0</v>
      </c>
      <c r="D134" s="380">
        <v>0</v>
      </c>
      <c r="E134" s="152" t="str">
        <f t="shared" si="6"/>
        <v/>
      </c>
      <c r="F134" s="379" t="str">
        <f t="shared" si="7"/>
        <v>否</v>
      </c>
      <c r="G134" s="290" t="str">
        <f t="shared" si="8"/>
        <v>项</v>
      </c>
    </row>
    <row r="135" ht="36" customHeight="1" spans="1:7">
      <c r="A135" s="378" t="s">
        <v>349</v>
      </c>
      <c r="B135" s="179" t="s">
        <v>145</v>
      </c>
      <c r="C135" s="380">
        <v>0</v>
      </c>
      <c r="D135" s="380">
        <v>0</v>
      </c>
      <c r="E135" s="152" t="str">
        <f t="shared" si="6"/>
        <v/>
      </c>
      <c r="F135" s="379" t="str">
        <f t="shared" si="7"/>
        <v>否</v>
      </c>
      <c r="G135" s="290" t="str">
        <f t="shared" si="8"/>
        <v>项</v>
      </c>
    </row>
    <row r="136" ht="36" customHeight="1" spans="1:7">
      <c r="A136" s="378" t="s">
        <v>350</v>
      </c>
      <c r="B136" s="179" t="s">
        <v>351</v>
      </c>
      <c r="C136" s="380">
        <v>0</v>
      </c>
      <c r="D136" s="380">
        <v>0</v>
      </c>
      <c r="E136" s="152" t="str">
        <f t="shared" si="6"/>
        <v/>
      </c>
      <c r="F136" s="379" t="str">
        <f t="shared" si="7"/>
        <v>否</v>
      </c>
      <c r="G136" s="290" t="str">
        <f t="shared" si="8"/>
        <v>项</v>
      </c>
    </row>
    <row r="137" ht="36" customHeight="1" spans="1:7">
      <c r="A137" s="378" t="s">
        <v>352</v>
      </c>
      <c r="B137" s="179" t="s">
        <v>159</v>
      </c>
      <c r="C137" s="380">
        <v>0</v>
      </c>
      <c r="D137" s="380">
        <v>0</v>
      </c>
      <c r="E137" s="152" t="str">
        <f t="shared" si="6"/>
        <v/>
      </c>
      <c r="F137" s="379" t="str">
        <f t="shared" si="7"/>
        <v>否</v>
      </c>
      <c r="G137" s="290" t="str">
        <f t="shared" si="8"/>
        <v>项</v>
      </c>
    </row>
    <row r="138" ht="36" customHeight="1" spans="1:7">
      <c r="A138" s="378" t="s">
        <v>353</v>
      </c>
      <c r="B138" s="179" t="s">
        <v>354</v>
      </c>
      <c r="C138" s="380">
        <v>180</v>
      </c>
      <c r="D138" s="380">
        <v>83</v>
      </c>
      <c r="E138" s="152">
        <f t="shared" ref="E138:E201" si="9">IF(C138&gt;0,D138/C138-1,IF(C138&lt;0,-(D138/C138-1),""))</f>
        <v>-0.539</v>
      </c>
      <c r="F138" s="379" t="str">
        <f t="shared" si="7"/>
        <v>是</v>
      </c>
      <c r="G138" s="290" t="str">
        <f t="shared" si="8"/>
        <v>项</v>
      </c>
    </row>
    <row r="139" ht="36" customHeight="1" spans="1:7">
      <c r="A139" s="378" t="s">
        <v>355</v>
      </c>
      <c r="B139" s="179" t="s">
        <v>356</v>
      </c>
      <c r="C139" s="380">
        <f>SUM(C140:C146)</f>
        <v>0</v>
      </c>
      <c r="D139" s="380">
        <f>SUM(D140:D146)</f>
        <v>1</v>
      </c>
      <c r="E139" s="152" t="str">
        <f t="shared" si="9"/>
        <v/>
      </c>
      <c r="F139" s="379" t="str">
        <f t="shared" si="7"/>
        <v>是</v>
      </c>
      <c r="G139" s="290" t="str">
        <f t="shared" si="8"/>
        <v>款</v>
      </c>
    </row>
    <row r="140" ht="36" customHeight="1" spans="1:7">
      <c r="A140" s="378" t="s">
        <v>357</v>
      </c>
      <c r="B140" s="179" t="s">
        <v>141</v>
      </c>
      <c r="C140" s="380">
        <v>0</v>
      </c>
      <c r="D140" s="380">
        <v>0</v>
      </c>
      <c r="E140" s="152" t="str">
        <f t="shared" si="9"/>
        <v/>
      </c>
      <c r="F140" s="379" t="str">
        <f t="shared" si="7"/>
        <v>否</v>
      </c>
      <c r="G140" s="290" t="str">
        <f t="shared" si="8"/>
        <v>项</v>
      </c>
    </row>
    <row r="141" ht="36" customHeight="1" spans="1:7">
      <c r="A141" s="378" t="s">
        <v>358</v>
      </c>
      <c r="B141" s="179" t="s">
        <v>143</v>
      </c>
      <c r="C141" s="380">
        <v>0</v>
      </c>
      <c r="D141" s="380">
        <v>0</v>
      </c>
      <c r="E141" s="152" t="str">
        <f t="shared" si="9"/>
        <v/>
      </c>
      <c r="F141" s="379" t="str">
        <f t="shared" si="7"/>
        <v>否</v>
      </c>
      <c r="G141" s="290" t="str">
        <f t="shared" si="8"/>
        <v>项</v>
      </c>
    </row>
    <row r="142" ht="36" customHeight="1" spans="1:7">
      <c r="A142" s="378" t="s">
        <v>359</v>
      </c>
      <c r="B142" s="179" t="s">
        <v>145</v>
      </c>
      <c r="C142" s="380">
        <v>0</v>
      </c>
      <c r="D142" s="380">
        <v>0</v>
      </c>
      <c r="E142" s="152" t="str">
        <f t="shared" si="9"/>
        <v/>
      </c>
      <c r="F142" s="379" t="str">
        <f t="shared" si="7"/>
        <v>否</v>
      </c>
      <c r="G142" s="290" t="str">
        <f t="shared" si="8"/>
        <v>项</v>
      </c>
    </row>
    <row r="143" ht="36" customHeight="1" spans="1:7">
      <c r="A143" s="378" t="s">
        <v>360</v>
      </c>
      <c r="B143" s="179" t="s">
        <v>361</v>
      </c>
      <c r="C143" s="380">
        <v>0</v>
      </c>
      <c r="D143" s="380">
        <v>0</v>
      </c>
      <c r="E143" s="152" t="str">
        <f t="shared" si="9"/>
        <v/>
      </c>
      <c r="F143" s="379" t="str">
        <f t="shared" si="7"/>
        <v>否</v>
      </c>
      <c r="G143" s="290" t="str">
        <f t="shared" si="8"/>
        <v>项</v>
      </c>
    </row>
    <row r="144" ht="36" customHeight="1" spans="1:7">
      <c r="A144" s="378" t="s">
        <v>362</v>
      </c>
      <c r="B144" s="179" t="s">
        <v>363</v>
      </c>
      <c r="C144" s="380">
        <v>0</v>
      </c>
      <c r="D144" s="380">
        <v>0</v>
      </c>
      <c r="E144" s="152" t="str">
        <f t="shared" si="9"/>
        <v/>
      </c>
      <c r="F144" s="379" t="str">
        <f t="shared" si="7"/>
        <v>否</v>
      </c>
      <c r="G144" s="290" t="str">
        <f t="shared" si="8"/>
        <v>项</v>
      </c>
    </row>
    <row r="145" ht="36" customHeight="1" spans="1:7">
      <c r="A145" s="378" t="s">
        <v>364</v>
      </c>
      <c r="B145" s="179" t="s">
        <v>159</v>
      </c>
      <c r="C145" s="380">
        <v>0</v>
      </c>
      <c r="D145" s="380">
        <v>0</v>
      </c>
      <c r="E145" s="152" t="str">
        <f t="shared" si="9"/>
        <v/>
      </c>
      <c r="F145" s="379" t="str">
        <f t="shared" si="7"/>
        <v>否</v>
      </c>
      <c r="G145" s="290" t="str">
        <f t="shared" si="8"/>
        <v>项</v>
      </c>
    </row>
    <row r="146" ht="36" customHeight="1" spans="1:7">
      <c r="A146" s="378" t="s">
        <v>365</v>
      </c>
      <c r="B146" s="179" t="s">
        <v>366</v>
      </c>
      <c r="C146" s="380">
        <v>0</v>
      </c>
      <c r="D146" s="380">
        <v>1</v>
      </c>
      <c r="E146" s="152" t="str">
        <f t="shared" si="9"/>
        <v/>
      </c>
      <c r="F146" s="379" t="str">
        <f t="shared" si="7"/>
        <v>是</v>
      </c>
      <c r="G146" s="290" t="str">
        <f t="shared" si="8"/>
        <v>项</v>
      </c>
    </row>
    <row r="147" ht="36" customHeight="1" spans="1:7">
      <c r="A147" s="378" t="s">
        <v>367</v>
      </c>
      <c r="B147" s="179" t="s">
        <v>368</v>
      </c>
      <c r="C147" s="380">
        <f>SUM(C148:C152)</f>
        <v>85</v>
      </c>
      <c r="D147" s="380">
        <f>SUM(D148:D152)</f>
        <v>97</v>
      </c>
      <c r="E147" s="152">
        <f t="shared" si="9"/>
        <v>0.141</v>
      </c>
      <c r="F147" s="379" t="str">
        <f t="shared" si="7"/>
        <v>是</v>
      </c>
      <c r="G147" s="290" t="str">
        <f t="shared" si="8"/>
        <v>款</v>
      </c>
    </row>
    <row r="148" ht="36" customHeight="1" spans="1:7">
      <c r="A148" s="378" t="s">
        <v>369</v>
      </c>
      <c r="B148" s="179" t="s">
        <v>141</v>
      </c>
      <c r="C148" s="380">
        <v>0</v>
      </c>
      <c r="D148" s="380">
        <v>0</v>
      </c>
      <c r="E148" s="152" t="str">
        <f t="shared" si="9"/>
        <v/>
      </c>
      <c r="F148" s="379" t="str">
        <f t="shared" si="7"/>
        <v>否</v>
      </c>
      <c r="G148" s="290" t="str">
        <f t="shared" si="8"/>
        <v>项</v>
      </c>
    </row>
    <row r="149" ht="36" customHeight="1" spans="1:7">
      <c r="A149" s="378" t="s">
        <v>370</v>
      </c>
      <c r="B149" s="179" t="s">
        <v>143</v>
      </c>
      <c r="C149" s="380">
        <v>0</v>
      </c>
      <c r="D149" s="380">
        <v>0</v>
      </c>
      <c r="E149" s="152" t="str">
        <f t="shared" si="9"/>
        <v/>
      </c>
      <c r="F149" s="379" t="str">
        <f t="shared" si="7"/>
        <v>否</v>
      </c>
      <c r="G149" s="290" t="str">
        <f t="shared" si="8"/>
        <v>项</v>
      </c>
    </row>
    <row r="150" ht="36" customHeight="1" spans="1:7">
      <c r="A150" s="378" t="s">
        <v>371</v>
      </c>
      <c r="B150" s="179" t="s">
        <v>145</v>
      </c>
      <c r="C150" s="380">
        <v>0</v>
      </c>
      <c r="D150" s="380">
        <v>0</v>
      </c>
      <c r="E150" s="152" t="str">
        <f t="shared" si="9"/>
        <v/>
      </c>
      <c r="F150" s="379" t="str">
        <f t="shared" si="7"/>
        <v>否</v>
      </c>
      <c r="G150" s="290" t="str">
        <f t="shared" si="8"/>
        <v>项</v>
      </c>
    </row>
    <row r="151" ht="36" customHeight="1" spans="1:7">
      <c r="A151" s="378" t="s">
        <v>372</v>
      </c>
      <c r="B151" s="179" t="s">
        <v>373</v>
      </c>
      <c r="C151" s="380">
        <v>85</v>
      </c>
      <c r="D151" s="380">
        <v>97</v>
      </c>
      <c r="E151" s="152">
        <f t="shared" si="9"/>
        <v>0.141</v>
      </c>
      <c r="F151" s="379" t="str">
        <f t="shared" si="7"/>
        <v>是</v>
      </c>
      <c r="G151" s="290" t="str">
        <f t="shared" si="8"/>
        <v>项</v>
      </c>
    </row>
    <row r="152" ht="36" customHeight="1" spans="1:7">
      <c r="A152" s="378" t="s">
        <v>374</v>
      </c>
      <c r="B152" s="179" t="s">
        <v>375</v>
      </c>
      <c r="C152" s="380">
        <v>0</v>
      </c>
      <c r="D152" s="380">
        <v>0</v>
      </c>
      <c r="E152" s="152" t="str">
        <f t="shared" si="9"/>
        <v/>
      </c>
      <c r="F152" s="379" t="str">
        <f t="shared" si="7"/>
        <v>否</v>
      </c>
      <c r="G152" s="290" t="str">
        <f t="shared" si="8"/>
        <v>项</v>
      </c>
    </row>
    <row r="153" ht="36" customHeight="1" spans="1:7">
      <c r="A153" s="378" t="s">
        <v>376</v>
      </c>
      <c r="B153" s="179" t="s">
        <v>377</v>
      </c>
      <c r="C153" s="380">
        <f>SUM(C154:C159)</f>
        <v>57</v>
      </c>
      <c r="D153" s="380">
        <f>SUM(D154:D159)</f>
        <v>65</v>
      </c>
      <c r="E153" s="152">
        <f t="shared" si="9"/>
        <v>0.14</v>
      </c>
      <c r="F153" s="379" t="str">
        <f t="shared" si="7"/>
        <v>是</v>
      </c>
      <c r="G153" s="290" t="str">
        <f t="shared" si="8"/>
        <v>款</v>
      </c>
    </row>
    <row r="154" ht="36" customHeight="1" spans="1:7">
      <c r="A154" s="378" t="s">
        <v>378</v>
      </c>
      <c r="B154" s="179" t="s">
        <v>141</v>
      </c>
      <c r="C154" s="380">
        <v>55</v>
      </c>
      <c r="D154" s="380">
        <v>65</v>
      </c>
      <c r="E154" s="152">
        <f t="shared" si="9"/>
        <v>0.182</v>
      </c>
      <c r="F154" s="379" t="str">
        <f t="shared" si="7"/>
        <v>是</v>
      </c>
      <c r="G154" s="290" t="str">
        <f t="shared" si="8"/>
        <v>项</v>
      </c>
    </row>
    <row r="155" ht="36" customHeight="1" spans="1:7">
      <c r="A155" s="378" t="s">
        <v>379</v>
      </c>
      <c r="B155" s="179" t="s">
        <v>143</v>
      </c>
      <c r="C155" s="380">
        <v>0</v>
      </c>
      <c r="D155" s="380">
        <v>0</v>
      </c>
      <c r="E155" s="152" t="str">
        <f t="shared" si="9"/>
        <v/>
      </c>
      <c r="F155" s="379" t="str">
        <f t="shared" si="7"/>
        <v>否</v>
      </c>
      <c r="G155" s="290" t="str">
        <f t="shared" si="8"/>
        <v>项</v>
      </c>
    </row>
    <row r="156" ht="36" customHeight="1" spans="1:7">
      <c r="A156" s="378" t="s">
        <v>380</v>
      </c>
      <c r="B156" s="179" t="s">
        <v>145</v>
      </c>
      <c r="C156" s="380">
        <v>0</v>
      </c>
      <c r="D156" s="380">
        <v>0</v>
      </c>
      <c r="E156" s="152" t="str">
        <f t="shared" si="9"/>
        <v/>
      </c>
      <c r="F156" s="379" t="str">
        <f t="shared" si="7"/>
        <v>否</v>
      </c>
      <c r="G156" s="290" t="str">
        <f t="shared" si="8"/>
        <v>项</v>
      </c>
    </row>
    <row r="157" ht="36" customHeight="1" spans="1:7">
      <c r="A157" s="378" t="s">
        <v>381</v>
      </c>
      <c r="B157" s="179" t="s">
        <v>172</v>
      </c>
      <c r="C157" s="380">
        <v>0</v>
      </c>
      <c r="D157" s="380">
        <v>0</v>
      </c>
      <c r="E157" s="152" t="str">
        <f t="shared" si="9"/>
        <v/>
      </c>
      <c r="F157" s="379" t="str">
        <f t="shared" si="7"/>
        <v>否</v>
      </c>
      <c r="G157" s="290" t="str">
        <f t="shared" si="8"/>
        <v>项</v>
      </c>
    </row>
    <row r="158" ht="36" customHeight="1" spans="1:7">
      <c r="A158" s="378" t="s">
        <v>382</v>
      </c>
      <c r="B158" s="179" t="s">
        <v>159</v>
      </c>
      <c r="C158" s="380">
        <v>0</v>
      </c>
      <c r="D158" s="380">
        <v>0</v>
      </c>
      <c r="E158" s="152" t="str">
        <f t="shared" si="9"/>
        <v/>
      </c>
      <c r="F158" s="379" t="str">
        <f t="shared" si="7"/>
        <v>否</v>
      </c>
      <c r="G158" s="290" t="str">
        <f t="shared" si="8"/>
        <v>项</v>
      </c>
    </row>
    <row r="159" ht="36" customHeight="1" spans="1:7">
      <c r="A159" s="378" t="s">
        <v>383</v>
      </c>
      <c r="B159" s="179" t="s">
        <v>384</v>
      </c>
      <c r="C159" s="380">
        <v>2</v>
      </c>
      <c r="D159" s="380">
        <v>0</v>
      </c>
      <c r="E159" s="152">
        <f t="shared" si="9"/>
        <v>-1</v>
      </c>
      <c r="F159" s="379" t="str">
        <f t="shared" si="7"/>
        <v>是</v>
      </c>
      <c r="G159" s="290" t="str">
        <f t="shared" si="8"/>
        <v>项</v>
      </c>
    </row>
    <row r="160" ht="36" customHeight="1" spans="1:7">
      <c r="A160" s="378" t="s">
        <v>385</v>
      </c>
      <c r="B160" s="179" t="s">
        <v>386</v>
      </c>
      <c r="C160" s="380">
        <f>SUM(C161:C166)</f>
        <v>380</v>
      </c>
      <c r="D160" s="380">
        <f>SUM(D161:D166)</f>
        <v>480</v>
      </c>
      <c r="E160" s="152">
        <f t="shared" si="9"/>
        <v>0.263</v>
      </c>
      <c r="F160" s="379" t="str">
        <f t="shared" si="7"/>
        <v>是</v>
      </c>
      <c r="G160" s="290" t="str">
        <f t="shared" si="8"/>
        <v>款</v>
      </c>
    </row>
    <row r="161" ht="36" customHeight="1" spans="1:7">
      <c r="A161" s="378" t="s">
        <v>387</v>
      </c>
      <c r="B161" s="179" t="s">
        <v>141</v>
      </c>
      <c r="C161" s="380">
        <v>250</v>
      </c>
      <c r="D161" s="380">
        <v>260</v>
      </c>
      <c r="E161" s="152">
        <f t="shared" si="9"/>
        <v>0.04</v>
      </c>
      <c r="F161" s="379" t="str">
        <f t="shared" si="7"/>
        <v>是</v>
      </c>
      <c r="G161" s="290" t="str">
        <f t="shared" si="8"/>
        <v>项</v>
      </c>
    </row>
    <row r="162" ht="36" customHeight="1" spans="1:7">
      <c r="A162" s="378" t="s">
        <v>388</v>
      </c>
      <c r="B162" s="179" t="s">
        <v>143</v>
      </c>
      <c r="C162" s="380">
        <v>0</v>
      </c>
      <c r="D162" s="380">
        <v>0</v>
      </c>
      <c r="E162" s="152" t="str">
        <f t="shared" si="9"/>
        <v/>
      </c>
      <c r="F162" s="379" t="str">
        <f t="shared" si="7"/>
        <v>否</v>
      </c>
      <c r="G162" s="290" t="str">
        <f t="shared" si="8"/>
        <v>项</v>
      </c>
    </row>
    <row r="163" ht="36" customHeight="1" spans="1:7">
      <c r="A163" s="378" t="s">
        <v>389</v>
      </c>
      <c r="B163" s="179" t="s">
        <v>145</v>
      </c>
      <c r="C163" s="380">
        <v>0</v>
      </c>
      <c r="D163" s="380">
        <v>0</v>
      </c>
      <c r="E163" s="152" t="str">
        <f t="shared" si="9"/>
        <v/>
      </c>
      <c r="F163" s="379" t="str">
        <f t="shared" si="7"/>
        <v>否</v>
      </c>
      <c r="G163" s="290" t="str">
        <f t="shared" si="8"/>
        <v>项</v>
      </c>
    </row>
    <row r="164" ht="36" customHeight="1" spans="1:7">
      <c r="A164" s="378" t="s">
        <v>390</v>
      </c>
      <c r="B164" s="179" t="s">
        <v>391</v>
      </c>
      <c r="C164" s="380">
        <v>10</v>
      </c>
      <c r="D164" s="380">
        <v>0</v>
      </c>
      <c r="E164" s="152">
        <f t="shared" si="9"/>
        <v>-1</v>
      </c>
      <c r="F164" s="379" t="str">
        <f t="shared" si="7"/>
        <v>是</v>
      </c>
      <c r="G164" s="290" t="str">
        <f t="shared" si="8"/>
        <v>项</v>
      </c>
    </row>
    <row r="165" ht="36" customHeight="1" spans="1:7">
      <c r="A165" s="378" t="s">
        <v>392</v>
      </c>
      <c r="B165" s="179" t="s">
        <v>159</v>
      </c>
      <c r="C165" s="380">
        <v>0</v>
      </c>
      <c r="D165" s="380">
        <v>4</v>
      </c>
      <c r="E165" s="152" t="str">
        <f t="shared" si="9"/>
        <v/>
      </c>
      <c r="F165" s="379" t="str">
        <f t="shared" si="7"/>
        <v>是</v>
      </c>
      <c r="G165" s="290" t="str">
        <f t="shared" si="8"/>
        <v>项</v>
      </c>
    </row>
    <row r="166" ht="36" customHeight="1" spans="1:7">
      <c r="A166" s="378" t="s">
        <v>393</v>
      </c>
      <c r="B166" s="179" t="s">
        <v>394</v>
      </c>
      <c r="C166" s="380">
        <v>120</v>
      </c>
      <c r="D166" s="380">
        <v>216</v>
      </c>
      <c r="E166" s="152">
        <f t="shared" si="9"/>
        <v>0.8</v>
      </c>
      <c r="F166" s="379" t="str">
        <f t="shared" si="7"/>
        <v>是</v>
      </c>
      <c r="G166" s="290" t="str">
        <f t="shared" si="8"/>
        <v>项</v>
      </c>
    </row>
    <row r="167" ht="36" customHeight="1" spans="1:7">
      <c r="A167" s="378" t="s">
        <v>395</v>
      </c>
      <c r="B167" s="179" t="s">
        <v>396</v>
      </c>
      <c r="C167" s="380">
        <f>SUM(C168:C173)</f>
        <v>530</v>
      </c>
      <c r="D167" s="380">
        <f>SUM(D168:D173)</f>
        <v>531</v>
      </c>
      <c r="E167" s="152">
        <f t="shared" si="9"/>
        <v>0.002</v>
      </c>
      <c r="F167" s="379" t="str">
        <f t="shared" si="7"/>
        <v>是</v>
      </c>
      <c r="G167" s="290" t="str">
        <f t="shared" si="8"/>
        <v>款</v>
      </c>
    </row>
    <row r="168" ht="36" customHeight="1" spans="1:7">
      <c r="A168" s="378" t="s">
        <v>397</v>
      </c>
      <c r="B168" s="179" t="s">
        <v>141</v>
      </c>
      <c r="C168" s="380">
        <v>395</v>
      </c>
      <c r="D168" s="380">
        <v>462</v>
      </c>
      <c r="E168" s="152">
        <f t="shared" si="9"/>
        <v>0.17</v>
      </c>
      <c r="F168" s="379" t="str">
        <f t="shared" si="7"/>
        <v>是</v>
      </c>
      <c r="G168" s="290" t="str">
        <f t="shared" si="8"/>
        <v>项</v>
      </c>
    </row>
    <row r="169" ht="36" customHeight="1" spans="1:7">
      <c r="A169" s="378" t="s">
        <v>398</v>
      </c>
      <c r="B169" s="179" t="s">
        <v>143</v>
      </c>
      <c r="C169" s="380">
        <v>0</v>
      </c>
      <c r="D169" s="380">
        <v>0</v>
      </c>
      <c r="E169" s="152" t="str">
        <f t="shared" si="9"/>
        <v/>
      </c>
      <c r="F169" s="379" t="str">
        <f t="shared" si="7"/>
        <v>否</v>
      </c>
      <c r="G169" s="290" t="str">
        <f t="shared" si="8"/>
        <v>项</v>
      </c>
    </row>
    <row r="170" ht="36" customHeight="1" spans="1:7">
      <c r="A170" s="378" t="s">
        <v>399</v>
      </c>
      <c r="B170" s="179" t="s">
        <v>145</v>
      </c>
      <c r="C170" s="380">
        <v>0</v>
      </c>
      <c r="D170" s="380">
        <v>0</v>
      </c>
      <c r="E170" s="152" t="str">
        <f t="shared" si="9"/>
        <v/>
      </c>
      <c r="F170" s="379" t="str">
        <f t="shared" si="7"/>
        <v>否</v>
      </c>
      <c r="G170" s="290" t="str">
        <f t="shared" si="8"/>
        <v>项</v>
      </c>
    </row>
    <row r="171" ht="36" customHeight="1" spans="1:7">
      <c r="A171" s="378" t="s">
        <v>400</v>
      </c>
      <c r="B171" s="179" t="s">
        <v>401</v>
      </c>
      <c r="C171" s="380">
        <v>55</v>
      </c>
      <c r="D171" s="380">
        <v>4</v>
      </c>
      <c r="E171" s="152">
        <f t="shared" si="9"/>
        <v>-0.927</v>
      </c>
      <c r="F171" s="379" t="str">
        <f t="shared" si="7"/>
        <v>是</v>
      </c>
      <c r="G171" s="290" t="str">
        <f t="shared" si="8"/>
        <v>项</v>
      </c>
    </row>
    <row r="172" ht="36" customHeight="1" spans="1:7">
      <c r="A172" s="378" t="s">
        <v>402</v>
      </c>
      <c r="B172" s="179" t="s">
        <v>159</v>
      </c>
      <c r="C172" s="380">
        <v>0</v>
      </c>
      <c r="D172" s="380">
        <v>0</v>
      </c>
      <c r="E172" s="152" t="str">
        <f t="shared" si="9"/>
        <v/>
      </c>
      <c r="F172" s="379" t="str">
        <f t="shared" si="7"/>
        <v>否</v>
      </c>
      <c r="G172" s="290" t="str">
        <f t="shared" si="8"/>
        <v>项</v>
      </c>
    </row>
    <row r="173" ht="36" customHeight="1" spans="1:7">
      <c r="A173" s="378" t="s">
        <v>403</v>
      </c>
      <c r="B173" s="179" t="s">
        <v>404</v>
      </c>
      <c r="C173" s="380">
        <v>80</v>
      </c>
      <c r="D173" s="380">
        <v>65</v>
      </c>
      <c r="E173" s="152">
        <f t="shared" si="9"/>
        <v>-0.188</v>
      </c>
      <c r="F173" s="379" t="str">
        <f t="shared" si="7"/>
        <v>是</v>
      </c>
      <c r="G173" s="290" t="str">
        <f t="shared" si="8"/>
        <v>项</v>
      </c>
    </row>
    <row r="174" ht="36" customHeight="1" spans="1:7">
      <c r="A174" s="378" t="s">
        <v>405</v>
      </c>
      <c r="B174" s="179" t="s">
        <v>406</v>
      </c>
      <c r="C174" s="380">
        <f>SUM(C175:C180)</f>
        <v>600</v>
      </c>
      <c r="D174" s="380">
        <f>SUM(D175:D180)</f>
        <v>768</v>
      </c>
      <c r="E174" s="152">
        <f t="shared" si="9"/>
        <v>0.28</v>
      </c>
      <c r="F174" s="379" t="str">
        <f t="shared" si="7"/>
        <v>是</v>
      </c>
      <c r="G174" s="290" t="str">
        <f t="shared" si="8"/>
        <v>款</v>
      </c>
    </row>
    <row r="175" ht="36" customHeight="1" spans="1:7">
      <c r="A175" s="378" t="s">
        <v>407</v>
      </c>
      <c r="B175" s="179" t="s">
        <v>141</v>
      </c>
      <c r="C175" s="380">
        <v>300</v>
      </c>
      <c r="D175" s="380">
        <v>485</v>
      </c>
      <c r="E175" s="152">
        <f t="shared" si="9"/>
        <v>0.617</v>
      </c>
      <c r="F175" s="379" t="str">
        <f t="shared" si="7"/>
        <v>是</v>
      </c>
      <c r="G175" s="290" t="str">
        <f t="shared" si="8"/>
        <v>项</v>
      </c>
    </row>
    <row r="176" ht="36" customHeight="1" spans="1:7">
      <c r="A176" s="378" t="s">
        <v>408</v>
      </c>
      <c r="B176" s="179" t="s">
        <v>143</v>
      </c>
      <c r="C176" s="380">
        <v>0</v>
      </c>
      <c r="D176" s="380">
        <v>0</v>
      </c>
      <c r="E176" s="152" t="str">
        <f t="shared" si="9"/>
        <v/>
      </c>
      <c r="F176" s="379" t="str">
        <f t="shared" si="7"/>
        <v>否</v>
      </c>
      <c r="G176" s="290" t="str">
        <f t="shared" si="8"/>
        <v>项</v>
      </c>
    </row>
    <row r="177" ht="36" customHeight="1" spans="1:7">
      <c r="A177" s="378" t="s">
        <v>409</v>
      </c>
      <c r="B177" s="179" t="s">
        <v>145</v>
      </c>
      <c r="C177" s="380">
        <v>0</v>
      </c>
      <c r="D177" s="380">
        <v>0</v>
      </c>
      <c r="E177" s="152" t="str">
        <f t="shared" si="9"/>
        <v/>
      </c>
      <c r="F177" s="379" t="str">
        <f t="shared" si="7"/>
        <v>否</v>
      </c>
      <c r="G177" s="290" t="str">
        <f t="shared" si="8"/>
        <v>项</v>
      </c>
    </row>
    <row r="178" ht="36" customHeight="1" spans="1:7">
      <c r="A178" s="378" t="s">
        <v>410</v>
      </c>
      <c r="B178" s="179" t="s">
        <v>411</v>
      </c>
      <c r="C178" s="380">
        <v>0</v>
      </c>
      <c r="D178" s="380">
        <v>0</v>
      </c>
      <c r="E178" s="152" t="str">
        <f t="shared" si="9"/>
        <v/>
      </c>
      <c r="F178" s="379" t="str">
        <f t="shared" si="7"/>
        <v>否</v>
      </c>
      <c r="G178" s="290" t="str">
        <f t="shared" si="8"/>
        <v>项</v>
      </c>
    </row>
    <row r="179" ht="36" customHeight="1" spans="1:7">
      <c r="A179" s="378" t="s">
        <v>412</v>
      </c>
      <c r="B179" s="179" t="s">
        <v>159</v>
      </c>
      <c r="C179" s="380">
        <v>0</v>
      </c>
      <c r="D179" s="380">
        <v>0</v>
      </c>
      <c r="E179" s="152" t="str">
        <f t="shared" si="9"/>
        <v/>
      </c>
      <c r="F179" s="379" t="str">
        <f t="shared" si="7"/>
        <v>否</v>
      </c>
      <c r="G179" s="290" t="str">
        <f t="shared" si="8"/>
        <v>项</v>
      </c>
    </row>
    <row r="180" ht="36" customHeight="1" spans="1:7">
      <c r="A180" s="378" t="s">
        <v>413</v>
      </c>
      <c r="B180" s="179" t="s">
        <v>414</v>
      </c>
      <c r="C180" s="380">
        <v>300</v>
      </c>
      <c r="D180" s="380">
        <v>283</v>
      </c>
      <c r="E180" s="152">
        <f t="shared" si="9"/>
        <v>-0.057</v>
      </c>
      <c r="F180" s="379" t="str">
        <f t="shared" si="7"/>
        <v>是</v>
      </c>
      <c r="G180" s="290" t="str">
        <f t="shared" si="8"/>
        <v>项</v>
      </c>
    </row>
    <row r="181" ht="36" customHeight="1" spans="1:7">
      <c r="A181" s="378" t="s">
        <v>415</v>
      </c>
      <c r="B181" s="179" t="s">
        <v>416</v>
      </c>
      <c r="C181" s="380">
        <f>SUM(C182:C187)</f>
        <v>189</v>
      </c>
      <c r="D181" s="380">
        <f>SUM(D182:D187)</f>
        <v>288</v>
      </c>
      <c r="E181" s="152">
        <f t="shared" si="9"/>
        <v>0.524</v>
      </c>
      <c r="F181" s="379" t="str">
        <f t="shared" si="7"/>
        <v>是</v>
      </c>
      <c r="G181" s="290" t="str">
        <f t="shared" si="8"/>
        <v>款</v>
      </c>
    </row>
    <row r="182" ht="36" customHeight="1" spans="1:7">
      <c r="A182" s="378" t="s">
        <v>417</v>
      </c>
      <c r="B182" s="179" t="s">
        <v>141</v>
      </c>
      <c r="C182" s="380">
        <v>165</v>
      </c>
      <c r="D182" s="380">
        <v>190</v>
      </c>
      <c r="E182" s="152">
        <f t="shared" si="9"/>
        <v>0.152</v>
      </c>
      <c r="F182" s="379" t="str">
        <f t="shared" si="7"/>
        <v>是</v>
      </c>
      <c r="G182" s="290" t="str">
        <f t="shared" si="8"/>
        <v>项</v>
      </c>
    </row>
    <row r="183" ht="36" customHeight="1" spans="1:7">
      <c r="A183" s="378" t="s">
        <v>418</v>
      </c>
      <c r="B183" s="179" t="s">
        <v>143</v>
      </c>
      <c r="C183" s="380">
        <v>2</v>
      </c>
      <c r="D183" s="380">
        <v>9</v>
      </c>
      <c r="E183" s="152">
        <f t="shared" si="9"/>
        <v>3.5</v>
      </c>
      <c r="F183" s="379" t="str">
        <f t="shared" si="7"/>
        <v>是</v>
      </c>
      <c r="G183" s="290" t="str">
        <f t="shared" si="8"/>
        <v>项</v>
      </c>
    </row>
    <row r="184" ht="36" customHeight="1" spans="1:7">
      <c r="A184" s="378" t="s">
        <v>419</v>
      </c>
      <c r="B184" s="179" t="s">
        <v>145</v>
      </c>
      <c r="C184" s="380">
        <v>0</v>
      </c>
      <c r="D184" s="380">
        <v>0</v>
      </c>
      <c r="E184" s="152" t="str">
        <f t="shared" si="9"/>
        <v/>
      </c>
      <c r="F184" s="379" t="str">
        <f t="shared" si="7"/>
        <v>否</v>
      </c>
      <c r="G184" s="290" t="str">
        <f t="shared" si="8"/>
        <v>项</v>
      </c>
    </row>
    <row r="185" ht="36" customHeight="1" spans="1:7">
      <c r="A185" s="378" t="s">
        <v>420</v>
      </c>
      <c r="B185" s="179" t="s">
        <v>421</v>
      </c>
      <c r="C185" s="380">
        <v>10</v>
      </c>
      <c r="D185" s="380">
        <v>14</v>
      </c>
      <c r="E185" s="152">
        <f t="shared" si="9"/>
        <v>0.4</v>
      </c>
      <c r="F185" s="379" t="str">
        <f t="shared" si="7"/>
        <v>是</v>
      </c>
      <c r="G185" s="290" t="str">
        <f t="shared" si="8"/>
        <v>项</v>
      </c>
    </row>
    <row r="186" ht="36" customHeight="1" spans="1:7">
      <c r="A186" s="378" t="s">
        <v>422</v>
      </c>
      <c r="B186" s="179" t="s">
        <v>159</v>
      </c>
      <c r="C186" s="380">
        <v>2</v>
      </c>
      <c r="D186" s="380">
        <v>0</v>
      </c>
      <c r="E186" s="152">
        <f t="shared" si="9"/>
        <v>-1</v>
      </c>
      <c r="F186" s="379" t="str">
        <f t="shared" si="7"/>
        <v>是</v>
      </c>
      <c r="G186" s="290" t="str">
        <f t="shared" si="8"/>
        <v>项</v>
      </c>
    </row>
    <row r="187" ht="36" customHeight="1" spans="1:7">
      <c r="A187" s="378" t="s">
        <v>423</v>
      </c>
      <c r="B187" s="179" t="s">
        <v>424</v>
      </c>
      <c r="C187" s="380">
        <v>10</v>
      </c>
      <c r="D187" s="380">
        <v>75</v>
      </c>
      <c r="E187" s="152">
        <f t="shared" si="9"/>
        <v>6.5</v>
      </c>
      <c r="F187" s="379" t="str">
        <f t="shared" si="7"/>
        <v>是</v>
      </c>
      <c r="G187" s="290" t="str">
        <f t="shared" si="8"/>
        <v>项</v>
      </c>
    </row>
    <row r="188" ht="36" customHeight="1" spans="1:7">
      <c r="A188" s="378" t="s">
        <v>425</v>
      </c>
      <c r="B188" s="179" t="s">
        <v>426</v>
      </c>
      <c r="C188" s="380">
        <f>SUM(C189:C195)</f>
        <v>235</v>
      </c>
      <c r="D188" s="380">
        <f>SUM(D189:D195)</f>
        <v>302</v>
      </c>
      <c r="E188" s="152">
        <f t="shared" si="9"/>
        <v>0.285</v>
      </c>
      <c r="F188" s="379" t="str">
        <f t="shared" si="7"/>
        <v>是</v>
      </c>
      <c r="G188" s="290" t="str">
        <f t="shared" si="8"/>
        <v>款</v>
      </c>
    </row>
    <row r="189" ht="36" customHeight="1" spans="1:7">
      <c r="A189" s="378" t="s">
        <v>427</v>
      </c>
      <c r="B189" s="179" t="s">
        <v>141</v>
      </c>
      <c r="C189" s="380">
        <v>195</v>
      </c>
      <c r="D189" s="380">
        <v>178</v>
      </c>
      <c r="E189" s="152">
        <f t="shared" si="9"/>
        <v>-0.087</v>
      </c>
      <c r="F189" s="379" t="str">
        <f t="shared" si="7"/>
        <v>是</v>
      </c>
      <c r="G189" s="290" t="str">
        <f t="shared" si="8"/>
        <v>项</v>
      </c>
    </row>
    <row r="190" ht="36" customHeight="1" spans="1:7">
      <c r="A190" s="378" t="s">
        <v>428</v>
      </c>
      <c r="B190" s="179" t="s">
        <v>143</v>
      </c>
      <c r="C190" s="380">
        <v>0</v>
      </c>
      <c r="D190" s="380">
        <v>0</v>
      </c>
      <c r="E190" s="152" t="str">
        <f t="shared" si="9"/>
        <v/>
      </c>
      <c r="F190" s="379" t="str">
        <f t="shared" si="7"/>
        <v>否</v>
      </c>
      <c r="G190" s="290" t="str">
        <f t="shared" si="8"/>
        <v>项</v>
      </c>
    </row>
    <row r="191" ht="36" customHeight="1" spans="1:7">
      <c r="A191" s="378" t="s">
        <v>429</v>
      </c>
      <c r="B191" s="179" t="s">
        <v>145</v>
      </c>
      <c r="C191" s="380">
        <v>0</v>
      </c>
      <c r="D191" s="380">
        <v>0</v>
      </c>
      <c r="E191" s="152" t="str">
        <f t="shared" si="9"/>
        <v/>
      </c>
      <c r="F191" s="379" t="str">
        <f t="shared" si="7"/>
        <v>否</v>
      </c>
      <c r="G191" s="290" t="str">
        <f t="shared" si="8"/>
        <v>项</v>
      </c>
    </row>
    <row r="192" ht="36" customHeight="1" spans="1:7">
      <c r="A192" s="378" t="s">
        <v>430</v>
      </c>
      <c r="B192" s="179" t="s">
        <v>431</v>
      </c>
      <c r="C192" s="380">
        <v>27</v>
      </c>
      <c r="D192" s="380">
        <v>115</v>
      </c>
      <c r="E192" s="152">
        <f t="shared" si="9"/>
        <v>3.259</v>
      </c>
      <c r="F192" s="379" t="str">
        <f t="shared" si="7"/>
        <v>是</v>
      </c>
      <c r="G192" s="290" t="str">
        <f t="shared" si="8"/>
        <v>项</v>
      </c>
    </row>
    <row r="193" ht="36" customHeight="1" spans="1:7">
      <c r="A193" s="378" t="s">
        <v>432</v>
      </c>
      <c r="B193" s="179" t="s">
        <v>433</v>
      </c>
      <c r="C193" s="380">
        <v>2</v>
      </c>
      <c r="D193" s="380">
        <v>0</v>
      </c>
      <c r="E193" s="152">
        <f t="shared" si="9"/>
        <v>-1</v>
      </c>
      <c r="F193" s="379" t="str">
        <f t="shared" si="7"/>
        <v>是</v>
      </c>
      <c r="G193" s="290" t="str">
        <f t="shared" si="8"/>
        <v>项</v>
      </c>
    </row>
    <row r="194" ht="36" customHeight="1" spans="1:7">
      <c r="A194" s="378" t="s">
        <v>434</v>
      </c>
      <c r="B194" s="179" t="s">
        <v>159</v>
      </c>
      <c r="C194" s="380">
        <v>0</v>
      </c>
      <c r="D194" s="380">
        <v>0</v>
      </c>
      <c r="E194" s="152" t="str">
        <f t="shared" si="9"/>
        <v/>
      </c>
      <c r="F194" s="379" t="str">
        <f t="shared" si="7"/>
        <v>否</v>
      </c>
      <c r="G194" s="290" t="str">
        <f t="shared" si="8"/>
        <v>项</v>
      </c>
    </row>
    <row r="195" ht="36" customHeight="1" spans="1:7">
      <c r="A195" s="378" t="s">
        <v>435</v>
      </c>
      <c r="B195" s="179" t="s">
        <v>436</v>
      </c>
      <c r="C195" s="380">
        <v>11</v>
      </c>
      <c r="D195" s="380">
        <v>9</v>
      </c>
      <c r="E195" s="152">
        <f t="shared" si="9"/>
        <v>-0.182</v>
      </c>
      <c r="F195" s="379" t="str">
        <f t="shared" si="7"/>
        <v>是</v>
      </c>
      <c r="G195" s="290" t="str">
        <f t="shared" si="8"/>
        <v>项</v>
      </c>
    </row>
    <row r="196" ht="36" customHeight="1" spans="1:7">
      <c r="A196" s="378" t="s">
        <v>437</v>
      </c>
      <c r="B196" s="179" t="s">
        <v>438</v>
      </c>
      <c r="C196" s="380">
        <f>SUM(C197:C201)</f>
        <v>0</v>
      </c>
      <c r="D196" s="380">
        <f>SUM(D197:D201)</f>
        <v>0</v>
      </c>
      <c r="E196" s="152" t="str">
        <f t="shared" si="9"/>
        <v/>
      </c>
      <c r="F196" s="379" t="str">
        <f t="shared" ref="F196:F259" si="10">IF(LEN(A196)=3,"是",IF(B196&lt;&gt;"",IF(SUM(C196:D196)&lt;&gt;0,"是","否"),"是"))</f>
        <v>否</v>
      </c>
      <c r="G196" s="290" t="str">
        <f t="shared" ref="G196:G259" si="11">IF(LEN(A196)=3,"类",IF(LEN(A196)=5,"款","项"))</f>
        <v>款</v>
      </c>
    </row>
    <row r="197" ht="36" customHeight="1" spans="1:7">
      <c r="A197" s="378" t="s">
        <v>439</v>
      </c>
      <c r="B197" s="179" t="s">
        <v>141</v>
      </c>
      <c r="C197" s="380">
        <v>0</v>
      </c>
      <c r="D197" s="380">
        <v>0</v>
      </c>
      <c r="E197" s="152" t="str">
        <f t="shared" si="9"/>
        <v/>
      </c>
      <c r="F197" s="379" t="str">
        <f t="shared" si="10"/>
        <v>否</v>
      </c>
      <c r="G197" s="290" t="str">
        <f t="shared" si="11"/>
        <v>项</v>
      </c>
    </row>
    <row r="198" ht="36" customHeight="1" spans="1:7">
      <c r="A198" s="378" t="s">
        <v>440</v>
      </c>
      <c r="B198" s="179" t="s">
        <v>143</v>
      </c>
      <c r="C198" s="380">
        <v>0</v>
      </c>
      <c r="D198" s="380">
        <v>0</v>
      </c>
      <c r="E198" s="152" t="str">
        <f t="shared" si="9"/>
        <v/>
      </c>
      <c r="F198" s="379" t="str">
        <f t="shared" si="10"/>
        <v>否</v>
      </c>
      <c r="G198" s="290" t="str">
        <f t="shared" si="11"/>
        <v>项</v>
      </c>
    </row>
    <row r="199" ht="36" customHeight="1" spans="1:7">
      <c r="A199" s="378" t="s">
        <v>441</v>
      </c>
      <c r="B199" s="179" t="s">
        <v>145</v>
      </c>
      <c r="C199" s="380">
        <v>0</v>
      </c>
      <c r="D199" s="380">
        <v>0</v>
      </c>
      <c r="E199" s="152" t="str">
        <f t="shared" si="9"/>
        <v/>
      </c>
      <c r="F199" s="379" t="str">
        <f t="shared" si="10"/>
        <v>否</v>
      </c>
      <c r="G199" s="290" t="str">
        <f t="shared" si="11"/>
        <v>项</v>
      </c>
    </row>
    <row r="200" ht="36" customHeight="1" spans="1:7">
      <c r="A200" s="378" t="s">
        <v>442</v>
      </c>
      <c r="B200" s="179" t="s">
        <v>159</v>
      </c>
      <c r="C200" s="380">
        <v>0</v>
      </c>
      <c r="D200" s="380">
        <v>0</v>
      </c>
      <c r="E200" s="152" t="str">
        <f t="shared" si="9"/>
        <v/>
      </c>
      <c r="F200" s="379" t="str">
        <f t="shared" si="10"/>
        <v>否</v>
      </c>
      <c r="G200" s="290" t="str">
        <f t="shared" si="11"/>
        <v>项</v>
      </c>
    </row>
    <row r="201" ht="36" customHeight="1" spans="1:7">
      <c r="A201" s="378" t="s">
        <v>443</v>
      </c>
      <c r="B201" s="179" t="s">
        <v>444</v>
      </c>
      <c r="C201" s="380">
        <v>0</v>
      </c>
      <c r="D201" s="380">
        <v>0</v>
      </c>
      <c r="E201" s="152" t="str">
        <f t="shared" si="9"/>
        <v/>
      </c>
      <c r="F201" s="379" t="str">
        <f t="shared" si="10"/>
        <v>否</v>
      </c>
      <c r="G201" s="290" t="str">
        <f t="shared" si="11"/>
        <v>项</v>
      </c>
    </row>
    <row r="202" ht="36" customHeight="1" spans="1:7">
      <c r="A202" s="378" t="s">
        <v>445</v>
      </c>
      <c r="B202" s="179" t="s">
        <v>446</v>
      </c>
      <c r="C202" s="380">
        <f>SUM(C203:C207)</f>
        <v>590</v>
      </c>
      <c r="D202" s="380">
        <f>SUM(D203:D207)</f>
        <v>520</v>
      </c>
      <c r="E202" s="152">
        <f t="shared" ref="E202:E265" si="12">IF(C202&gt;0,D202/C202-1,IF(C202&lt;0,-(D202/C202-1),""))</f>
        <v>-0.119</v>
      </c>
      <c r="F202" s="379" t="str">
        <f t="shared" si="10"/>
        <v>是</v>
      </c>
      <c r="G202" s="290" t="str">
        <f t="shared" si="11"/>
        <v>款</v>
      </c>
    </row>
    <row r="203" ht="36" customHeight="1" spans="1:7">
      <c r="A203" s="378" t="s">
        <v>447</v>
      </c>
      <c r="B203" s="179" t="s">
        <v>141</v>
      </c>
      <c r="C203" s="380">
        <v>530</v>
      </c>
      <c r="D203" s="380">
        <v>425</v>
      </c>
      <c r="E203" s="152">
        <f t="shared" si="12"/>
        <v>-0.198</v>
      </c>
      <c r="F203" s="379" t="str">
        <f t="shared" si="10"/>
        <v>是</v>
      </c>
      <c r="G203" s="290" t="str">
        <f t="shared" si="11"/>
        <v>项</v>
      </c>
    </row>
    <row r="204" ht="36" customHeight="1" spans="1:7">
      <c r="A204" s="378" t="s">
        <v>448</v>
      </c>
      <c r="B204" s="179" t="s">
        <v>143</v>
      </c>
      <c r="C204" s="380">
        <v>0</v>
      </c>
      <c r="D204" s="380">
        <v>0</v>
      </c>
      <c r="E204" s="152" t="str">
        <f t="shared" si="12"/>
        <v/>
      </c>
      <c r="F204" s="379" t="str">
        <f t="shared" si="10"/>
        <v>否</v>
      </c>
      <c r="G204" s="290" t="str">
        <f t="shared" si="11"/>
        <v>项</v>
      </c>
    </row>
    <row r="205" ht="36" customHeight="1" spans="1:7">
      <c r="A205" s="378" t="s">
        <v>449</v>
      </c>
      <c r="B205" s="179" t="s">
        <v>145</v>
      </c>
      <c r="C205" s="380">
        <v>0</v>
      </c>
      <c r="D205" s="380">
        <v>0</v>
      </c>
      <c r="E205" s="152" t="str">
        <f t="shared" si="12"/>
        <v/>
      </c>
      <c r="F205" s="379" t="str">
        <f t="shared" si="10"/>
        <v>否</v>
      </c>
      <c r="G205" s="290" t="str">
        <f t="shared" si="11"/>
        <v>项</v>
      </c>
    </row>
    <row r="206" ht="36" customHeight="1" spans="1:7">
      <c r="A206" s="378" t="s">
        <v>450</v>
      </c>
      <c r="B206" s="179" t="s">
        <v>159</v>
      </c>
      <c r="C206" s="380">
        <v>5</v>
      </c>
      <c r="D206" s="380">
        <v>0</v>
      </c>
      <c r="E206" s="152">
        <f t="shared" si="12"/>
        <v>-1</v>
      </c>
      <c r="F206" s="379" t="str">
        <f t="shared" si="10"/>
        <v>是</v>
      </c>
      <c r="G206" s="290" t="str">
        <f t="shared" si="11"/>
        <v>项</v>
      </c>
    </row>
    <row r="207" ht="36" customHeight="1" spans="1:7">
      <c r="A207" s="378" t="s">
        <v>451</v>
      </c>
      <c r="B207" s="179" t="s">
        <v>452</v>
      </c>
      <c r="C207" s="380">
        <v>55</v>
      </c>
      <c r="D207" s="380">
        <v>95</v>
      </c>
      <c r="E207" s="152">
        <f t="shared" si="12"/>
        <v>0.727</v>
      </c>
      <c r="F207" s="379" t="str">
        <f t="shared" si="10"/>
        <v>是</v>
      </c>
      <c r="G207" s="290" t="str">
        <f t="shared" si="11"/>
        <v>项</v>
      </c>
    </row>
    <row r="208" ht="36" customHeight="1" spans="1:7">
      <c r="A208" s="378" t="s">
        <v>453</v>
      </c>
      <c r="B208" s="179" t="s">
        <v>454</v>
      </c>
      <c r="C208" s="380">
        <f>SUM(C209:C214)</f>
        <v>0</v>
      </c>
      <c r="D208" s="380">
        <f>SUM(D209:D214)</f>
        <v>0</v>
      </c>
      <c r="E208" s="152" t="str">
        <f t="shared" si="12"/>
        <v/>
      </c>
      <c r="F208" s="379" t="str">
        <f t="shared" si="10"/>
        <v>否</v>
      </c>
      <c r="G208" s="290" t="str">
        <f t="shared" si="11"/>
        <v>款</v>
      </c>
    </row>
    <row r="209" ht="36" customHeight="1" spans="1:7">
      <c r="A209" s="378" t="s">
        <v>455</v>
      </c>
      <c r="B209" s="179" t="s">
        <v>141</v>
      </c>
      <c r="C209" s="380">
        <v>0</v>
      </c>
      <c r="D209" s="380">
        <v>0</v>
      </c>
      <c r="E209" s="152" t="str">
        <f t="shared" si="12"/>
        <v/>
      </c>
      <c r="F209" s="379" t="str">
        <f t="shared" si="10"/>
        <v>否</v>
      </c>
      <c r="G209" s="290" t="str">
        <f t="shared" si="11"/>
        <v>项</v>
      </c>
    </row>
    <row r="210" ht="36" customHeight="1" spans="1:7">
      <c r="A210" s="378" t="s">
        <v>456</v>
      </c>
      <c r="B210" s="179" t="s">
        <v>143</v>
      </c>
      <c r="C210" s="380">
        <v>0</v>
      </c>
      <c r="D210" s="380">
        <v>0</v>
      </c>
      <c r="E210" s="152" t="str">
        <f t="shared" si="12"/>
        <v/>
      </c>
      <c r="F210" s="379" t="str">
        <f t="shared" si="10"/>
        <v>否</v>
      </c>
      <c r="G210" s="290" t="str">
        <f t="shared" si="11"/>
        <v>项</v>
      </c>
    </row>
    <row r="211" ht="36" customHeight="1" spans="1:7">
      <c r="A211" s="378" t="s">
        <v>457</v>
      </c>
      <c r="B211" s="179" t="s">
        <v>145</v>
      </c>
      <c r="C211" s="380">
        <v>0</v>
      </c>
      <c r="D211" s="380">
        <v>0</v>
      </c>
      <c r="E211" s="152" t="str">
        <f t="shared" si="12"/>
        <v/>
      </c>
      <c r="F211" s="379" t="str">
        <f t="shared" si="10"/>
        <v>否</v>
      </c>
      <c r="G211" s="290" t="str">
        <f t="shared" si="11"/>
        <v>项</v>
      </c>
    </row>
    <row r="212" ht="36" customHeight="1" spans="1:7">
      <c r="A212" s="378" t="s">
        <v>458</v>
      </c>
      <c r="B212" s="179" t="s">
        <v>459</v>
      </c>
      <c r="C212" s="380">
        <v>0</v>
      </c>
      <c r="D212" s="380">
        <v>0</v>
      </c>
      <c r="E212" s="152" t="str">
        <f t="shared" si="12"/>
        <v/>
      </c>
      <c r="F212" s="379" t="str">
        <f t="shared" si="10"/>
        <v>否</v>
      </c>
      <c r="G212" s="290" t="str">
        <f t="shared" si="11"/>
        <v>项</v>
      </c>
    </row>
    <row r="213" ht="36" customHeight="1" spans="1:7">
      <c r="A213" s="378" t="s">
        <v>460</v>
      </c>
      <c r="B213" s="179" t="s">
        <v>159</v>
      </c>
      <c r="C213" s="380">
        <v>0</v>
      </c>
      <c r="D213" s="380">
        <v>0</v>
      </c>
      <c r="E213" s="152" t="str">
        <f t="shared" si="12"/>
        <v/>
      </c>
      <c r="F213" s="379" t="str">
        <f t="shared" si="10"/>
        <v>否</v>
      </c>
      <c r="G213" s="290" t="str">
        <f t="shared" si="11"/>
        <v>项</v>
      </c>
    </row>
    <row r="214" ht="36" customHeight="1" spans="1:7">
      <c r="A214" s="378" t="s">
        <v>461</v>
      </c>
      <c r="B214" s="179" t="s">
        <v>462</v>
      </c>
      <c r="C214" s="380">
        <v>0</v>
      </c>
      <c r="D214" s="380">
        <v>0</v>
      </c>
      <c r="E214" s="152" t="str">
        <f t="shared" si="12"/>
        <v/>
      </c>
      <c r="F214" s="379" t="str">
        <f t="shared" si="10"/>
        <v>否</v>
      </c>
      <c r="G214" s="290" t="str">
        <f t="shared" si="11"/>
        <v>项</v>
      </c>
    </row>
    <row r="215" ht="36" customHeight="1" spans="1:7">
      <c r="A215" s="378" t="s">
        <v>463</v>
      </c>
      <c r="B215" s="179" t="s">
        <v>464</v>
      </c>
      <c r="C215" s="380">
        <f>SUM(C216:C229)</f>
        <v>899</v>
      </c>
      <c r="D215" s="380">
        <f>SUM(D216:D229)</f>
        <v>963</v>
      </c>
      <c r="E215" s="152">
        <f t="shared" si="12"/>
        <v>0.071</v>
      </c>
      <c r="F215" s="379" t="str">
        <f t="shared" si="10"/>
        <v>是</v>
      </c>
      <c r="G215" s="290" t="str">
        <f t="shared" si="11"/>
        <v>款</v>
      </c>
    </row>
    <row r="216" ht="36" customHeight="1" spans="1:7">
      <c r="A216" s="378" t="s">
        <v>465</v>
      </c>
      <c r="B216" s="179" t="s">
        <v>141</v>
      </c>
      <c r="C216" s="380">
        <v>660</v>
      </c>
      <c r="D216" s="380">
        <v>674</v>
      </c>
      <c r="E216" s="152">
        <f t="shared" si="12"/>
        <v>0.021</v>
      </c>
      <c r="F216" s="379" t="str">
        <f t="shared" si="10"/>
        <v>是</v>
      </c>
      <c r="G216" s="290" t="str">
        <f t="shared" si="11"/>
        <v>项</v>
      </c>
    </row>
    <row r="217" ht="36" customHeight="1" spans="1:7">
      <c r="A217" s="378" t="s">
        <v>466</v>
      </c>
      <c r="B217" s="179" t="s">
        <v>143</v>
      </c>
      <c r="C217" s="380">
        <v>0</v>
      </c>
      <c r="D217" s="380">
        <v>0</v>
      </c>
      <c r="E217" s="152" t="str">
        <f t="shared" si="12"/>
        <v/>
      </c>
      <c r="F217" s="379" t="str">
        <f t="shared" si="10"/>
        <v>否</v>
      </c>
      <c r="G217" s="290" t="str">
        <f t="shared" si="11"/>
        <v>项</v>
      </c>
    </row>
    <row r="218" ht="36" customHeight="1" spans="1:7">
      <c r="A218" s="378" t="s">
        <v>467</v>
      </c>
      <c r="B218" s="179" t="s">
        <v>145</v>
      </c>
      <c r="C218" s="380">
        <v>0</v>
      </c>
      <c r="D218" s="380">
        <v>0</v>
      </c>
      <c r="E218" s="152" t="str">
        <f t="shared" si="12"/>
        <v/>
      </c>
      <c r="F218" s="379" t="str">
        <f t="shared" si="10"/>
        <v>否</v>
      </c>
      <c r="G218" s="290" t="str">
        <f t="shared" si="11"/>
        <v>项</v>
      </c>
    </row>
    <row r="219" ht="36" customHeight="1" spans="1:7">
      <c r="A219" s="378" t="s">
        <v>468</v>
      </c>
      <c r="B219" s="179" t="s">
        <v>469</v>
      </c>
      <c r="C219" s="380">
        <v>15</v>
      </c>
      <c r="D219" s="380">
        <v>15</v>
      </c>
      <c r="E219" s="152">
        <f t="shared" si="12"/>
        <v>0</v>
      </c>
      <c r="F219" s="379" t="str">
        <f t="shared" si="10"/>
        <v>是</v>
      </c>
      <c r="G219" s="290" t="str">
        <f t="shared" si="11"/>
        <v>项</v>
      </c>
    </row>
    <row r="220" ht="36" customHeight="1" spans="1:7">
      <c r="A220" s="378" t="s">
        <v>470</v>
      </c>
      <c r="B220" s="179" t="s">
        <v>471</v>
      </c>
      <c r="C220" s="380">
        <v>0</v>
      </c>
      <c r="D220" s="380">
        <v>7</v>
      </c>
      <c r="E220" s="152" t="str">
        <f t="shared" si="12"/>
        <v/>
      </c>
      <c r="F220" s="379" t="str">
        <f t="shared" si="10"/>
        <v>是</v>
      </c>
      <c r="G220" s="290" t="str">
        <f t="shared" si="11"/>
        <v>项</v>
      </c>
    </row>
    <row r="221" ht="36" customHeight="1" spans="1:7">
      <c r="A221" s="378" t="s">
        <v>472</v>
      </c>
      <c r="B221" s="179" t="s">
        <v>242</v>
      </c>
      <c r="C221" s="380">
        <v>0</v>
      </c>
      <c r="D221" s="380">
        <v>0</v>
      </c>
      <c r="E221" s="152" t="str">
        <f t="shared" si="12"/>
        <v/>
      </c>
      <c r="F221" s="379" t="str">
        <f t="shared" si="10"/>
        <v>否</v>
      </c>
      <c r="G221" s="290" t="str">
        <f t="shared" si="11"/>
        <v>项</v>
      </c>
    </row>
    <row r="222" ht="36" customHeight="1" spans="1:7">
      <c r="A222" s="378" t="s">
        <v>473</v>
      </c>
      <c r="B222" s="179" t="s">
        <v>474</v>
      </c>
      <c r="C222" s="380">
        <v>0</v>
      </c>
      <c r="D222" s="380">
        <v>15</v>
      </c>
      <c r="E222" s="152" t="str">
        <f t="shared" si="12"/>
        <v/>
      </c>
      <c r="F222" s="379" t="str">
        <f t="shared" si="10"/>
        <v>是</v>
      </c>
      <c r="G222" s="290" t="str">
        <f t="shared" si="11"/>
        <v>项</v>
      </c>
    </row>
    <row r="223" ht="36" customHeight="1" spans="1:7">
      <c r="A223" s="378" t="s">
        <v>475</v>
      </c>
      <c r="B223" s="179" t="s">
        <v>476</v>
      </c>
      <c r="C223" s="380">
        <v>0</v>
      </c>
      <c r="D223" s="380">
        <v>0</v>
      </c>
      <c r="E223" s="152" t="str">
        <f t="shared" si="12"/>
        <v/>
      </c>
      <c r="F223" s="379" t="str">
        <f t="shared" si="10"/>
        <v>否</v>
      </c>
      <c r="G223" s="290" t="str">
        <f t="shared" si="11"/>
        <v>项</v>
      </c>
    </row>
    <row r="224" ht="36" customHeight="1" spans="1:7">
      <c r="A224" s="378" t="s">
        <v>477</v>
      </c>
      <c r="B224" s="179" t="s">
        <v>478</v>
      </c>
      <c r="C224" s="380">
        <v>0</v>
      </c>
      <c r="D224" s="380">
        <v>0</v>
      </c>
      <c r="E224" s="152" t="str">
        <f t="shared" si="12"/>
        <v/>
      </c>
      <c r="F224" s="379" t="str">
        <f t="shared" si="10"/>
        <v>否</v>
      </c>
      <c r="G224" s="290" t="str">
        <f t="shared" si="11"/>
        <v>项</v>
      </c>
    </row>
    <row r="225" ht="36" customHeight="1" spans="1:7">
      <c r="A225" s="378" t="s">
        <v>479</v>
      </c>
      <c r="B225" s="179" t="s">
        <v>480</v>
      </c>
      <c r="C225" s="380">
        <v>0</v>
      </c>
      <c r="D225" s="380">
        <v>0</v>
      </c>
      <c r="E225" s="152" t="str">
        <f t="shared" si="12"/>
        <v/>
      </c>
      <c r="F225" s="379" t="str">
        <f t="shared" si="10"/>
        <v>否</v>
      </c>
      <c r="G225" s="290" t="str">
        <f t="shared" si="11"/>
        <v>项</v>
      </c>
    </row>
    <row r="226" ht="36" customHeight="1" spans="1:7">
      <c r="A226" s="378" t="s">
        <v>481</v>
      </c>
      <c r="B226" s="179" t="s">
        <v>482</v>
      </c>
      <c r="C226" s="380">
        <v>1</v>
      </c>
      <c r="D226" s="380">
        <v>3</v>
      </c>
      <c r="E226" s="152">
        <f t="shared" si="12"/>
        <v>2</v>
      </c>
      <c r="F226" s="379" t="str">
        <f t="shared" si="10"/>
        <v>是</v>
      </c>
      <c r="G226" s="290" t="str">
        <f t="shared" si="11"/>
        <v>项</v>
      </c>
    </row>
    <row r="227" ht="36" customHeight="1" spans="1:7">
      <c r="A227" s="378" t="s">
        <v>483</v>
      </c>
      <c r="B227" s="179" t="s">
        <v>484</v>
      </c>
      <c r="C227" s="380">
        <v>20</v>
      </c>
      <c r="D227" s="380">
        <v>25</v>
      </c>
      <c r="E227" s="152">
        <f t="shared" si="12"/>
        <v>0.25</v>
      </c>
      <c r="F227" s="379" t="str">
        <f t="shared" si="10"/>
        <v>是</v>
      </c>
      <c r="G227" s="290" t="str">
        <f t="shared" si="11"/>
        <v>项</v>
      </c>
    </row>
    <row r="228" ht="36" customHeight="1" spans="1:7">
      <c r="A228" s="378" t="s">
        <v>485</v>
      </c>
      <c r="B228" s="179" t="s">
        <v>159</v>
      </c>
      <c r="C228" s="380">
        <v>200</v>
      </c>
      <c r="D228" s="380">
        <v>213</v>
      </c>
      <c r="E228" s="152">
        <f t="shared" si="12"/>
        <v>0.065</v>
      </c>
      <c r="F228" s="379" t="str">
        <f t="shared" si="10"/>
        <v>是</v>
      </c>
      <c r="G228" s="290" t="str">
        <f t="shared" si="11"/>
        <v>项</v>
      </c>
    </row>
    <row r="229" ht="36" customHeight="1" spans="1:7">
      <c r="A229" s="378" t="s">
        <v>486</v>
      </c>
      <c r="B229" s="179" t="s">
        <v>487</v>
      </c>
      <c r="C229" s="380">
        <v>3</v>
      </c>
      <c r="D229" s="380">
        <v>11</v>
      </c>
      <c r="E229" s="152">
        <f t="shared" si="12"/>
        <v>2.667</v>
      </c>
      <c r="F229" s="379" t="str">
        <f t="shared" si="10"/>
        <v>是</v>
      </c>
      <c r="G229" s="290" t="str">
        <f t="shared" si="11"/>
        <v>项</v>
      </c>
    </row>
    <row r="230" ht="36" customHeight="1" spans="1:7">
      <c r="A230" s="378">
        <v>20139</v>
      </c>
      <c r="B230" s="179" t="s">
        <v>488</v>
      </c>
      <c r="C230" s="380">
        <f>SUM(C231:C236)</f>
        <v>0</v>
      </c>
      <c r="D230" s="380">
        <f>SUM(D231:D236)</f>
        <v>20</v>
      </c>
      <c r="E230" s="152" t="str">
        <f t="shared" si="12"/>
        <v/>
      </c>
      <c r="F230" s="379" t="str">
        <f t="shared" si="10"/>
        <v>是</v>
      </c>
      <c r="G230" s="290" t="str">
        <f t="shared" si="11"/>
        <v>款</v>
      </c>
    </row>
    <row r="231" ht="36" customHeight="1" spans="1:7">
      <c r="A231" s="378">
        <v>2013901</v>
      </c>
      <c r="B231" s="179" t="s">
        <v>141</v>
      </c>
      <c r="C231" s="380">
        <v>0</v>
      </c>
      <c r="D231" s="380">
        <v>20</v>
      </c>
      <c r="E231" s="152" t="str">
        <f t="shared" si="12"/>
        <v/>
      </c>
      <c r="F231" s="379" t="str">
        <f t="shared" si="10"/>
        <v>是</v>
      </c>
      <c r="G231" s="290" t="str">
        <f t="shared" si="11"/>
        <v>项</v>
      </c>
    </row>
    <row r="232" ht="36" customHeight="1" spans="1:7">
      <c r="A232" s="378">
        <v>2013902</v>
      </c>
      <c r="B232" s="179" t="s">
        <v>143</v>
      </c>
      <c r="C232" s="380">
        <v>0</v>
      </c>
      <c r="D232" s="380">
        <v>0</v>
      </c>
      <c r="E232" s="152" t="str">
        <f t="shared" si="12"/>
        <v/>
      </c>
      <c r="F232" s="379" t="str">
        <f t="shared" si="10"/>
        <v>否</v>
      </c>
      <c r="G232" s="290" t="str">
        <f t="shared" si="11"/>
        <v>项</v>
      </c>
    </row>
    <row r="233" ht="36" customHeight="1" spans="1:7">
      <c r="A233" s="378">
        <v>2013903</v>
      </c>
      <c r="B233" s="179" t="s">
        <v>145</v>
      </c>
      <c r="C233" s="380">
        <v>0</v>
      </c>
      <c r="D233" s="380">
        <v>0</v>
      </c>
      <c r="E233" s="152" t="str">
        <f t="shared" si="12"/>
        <v/>
      </c>
      <c r="F233" s="379" t="str">
        <f t="shared" si="10"/>
        <v>否</v>
      </c>
      <c r="G233" s="290" t="str">
        <f t="shared" si="11"/>
        <v>项</v>
      </c>
    </row>
    <row r="234" ht="36" customHeight="1" spans="1:7">
      <c r="A234" s="378">
        <v>2013904</v>
      </c>
      <c r="B234" s="179" t="s">
        <v>401</v>
      </c>
      <c r="C234" s="380">
        <v>0</v>
      </c>
      <c r="D234" s="380">
        <v>0</v>
      </c>
      <c r="E234" s="152" t="str">
        <f t="shared" si="12"/>
        <v/>
      </c>
      <c r="F234" s="379" t="str">
        <f t="shared" si="10"/>
        <v>否</v>
      </c>
      <c r="G234" s="290" t="str">
        <f t="shared" si="11"/>
        <v>项</v>
      </c>
    </row>
    <row r="235" ht="36" customHeight="1" spans="1:7">
      <c r="A235" s="378">
        <v>2013950</v>
      </c>
      <c r="B235" s="179" t="s">
        <v>159</v>
      </c>
      <c r="C235" s="380">
        <v>0</v>
      </c>
      <c r="D235" s="380">
        <v>0</v>
      </c>
      <c r="E235" s="152" t="str">
        <f t="shared" si="12"/>
        <v/>
      </c>
      <c r="F235" s="379" t="str">
        <f t="shared" si="10"/>
        <v>否</v>
      </c>
      <c r="G235" s="290" t="str">
        <f t="shared" si="11"/>
        <v>项</v>
      </c>
    </row>
    <row r="236" ht="36" customHeight="1" spans="1:7">
      <c r="A236" s="378">
        <v>2013999</v>
      </c>
      <c r="B236" s="179" t="s">
        <v>489</v>
      </c>
      <c r="C236" s="380">
        <v>0</v>
      </c>
      <c r="D236" s="380">
        <v>0</v>
      </c>
      <c r="E236" s="152" t="str">
        <f t="shared" si="12"/>
        <v/>
      </c>
      <c r="F236" s="379" t="str">
        <f t="shared" si="10"/>
        <v>否</v>
      </c>
      <c r="G236" s="290" t="str">
        <f t="shared" si="11"/>
        <v>项</v>
      </c>
    </row>
    <row r="237" ht="36" customHeight="1" spans="1:7">
      <c r="A237" s="378">
        <v>20140</v>
      </c>
      <c r="B237" s="179" t="s">
        <v>490</v>
      </c>
      <c r="C237" s="380">
        <f>SUM(C238:C243)</f>
        <v>0</v>
      </c>
      <c r="D237" s="380">
        <f>SUM(D238:D243)</f>
        <v>0</v>
      </c>
      <c r="E237" s="152" t="str">
        <f t="shared" si="12"/>
        <v/>
      </c>
      <c r="F237" s="379" t="str">
        <f t="shared" si="10"/>
        <v>否</v>
      </c>
      <c r="G237" s="290" t="str">
        <f t="shared" si="11"/>
        <v>款</v>
      </c>
    </row>
    <row r="238" ht="36" customHeight="1" spans="1:7">
      <c r="A238" s="378">
        <v>2014001</v>
      </c>
      <c r="B238" s="179" t="s">
        <v>141</v>
      </c>
      <c r="C238" s="380">
        <v>0</v>
      </c>
      <c r="D238" s="380">
        <v>0</v>
      </c>
      <c r="E238" s="152" t="str">
        <f t="shared" si="12"/>
        <v/>
      </c>
      <c r="F238" s="379" t="str">
        <f t="shared" si="10"/>
        <v>否</v>
      </c>
      <c r="G238" s="290" t="str">
        <f t="shared" si="11"/>
        <v>项</v>
      </c>
    </row>
    <row r="239" ht="36" customHeight="1" spans="1:7">
      <c r="A239" s="378">
        <v>2014002</v>
      </c>
      <c r="B239" s="179" t="s">
        <v>143</v>
      </c>
      <c r="C239" s="380">
        <v>0</v>
      </c>
      <c r="D239" s="380">
        <v>0</v>
      </c>
      <c r="E239" s="152" t="str">
        <f t="shared" si="12"/>
        <v/>
      </c>
      <c r="F239" s="379" t="str">
        <f t="shared" si="10"/>
        <v>否</v>
      </c>
      <c r="G239" s="290" t="str">
        <f t="shared" si="11"/>
        <v>项</v>
      </c>
    </row>
    <row r="240" ht="36" customHeight="1" spans="1:7">
      <c r="A240" s="378">
        <v>2014003</v>
      </c>
      <c r="B240" s="179" t="s">
        <v>145</v>
      </c>
      <c r="C240" s="380">
        <v>0</v>
      </c>
      <c r="D240" s="380">
        <v>0</v>
      </c>
      <c r="E240" s="152" t="str">
        <f t="shared" si="12"/>
        <v/>
      </c>
      <c r="F240" s="379" t="str">
        <f t="shared" si="10"/>
        <v>否</v>
      </c>
      <c r="G240" s="290" t="str">
        <f t="shared" si="11"/>
        <v>项</v>
      </c>
    </row>
    <row r="241" ht="36" customHeight="1" spans="1:7">
      <c r="A241" s="378">
        <v>2014004</v>
      </c>
      <c r="B241" s="179" t="s">
        <v>491</v>
      </c>
      <c r="C241" s="380">
        <v>0</v>
      </c>
      <c r="D241" s="380">
        <v>0</v>
      </c>
      <c r="E241" s="152" t="str">
        <f t="shared" si="12"/>
        <v/>
      </c>
      <c r="F241" s="379" t="str">
        <f t="shared" si="10"/>
        <v>否</v>
      </c>
      <c r="G241" s="290" t="str">
        <f t="shared" si="11"/>
        <v>项</v>
      </c>
    </row>
    <row r="242" ht="36" customHeight="1" spans="1:7">
      <c r="A242" s="378">
        <v>2014050</v>
      </c>
      <c r="B242" s="179" t="s">
        <v>159</v>
      </c>
      <c r="C242" s="381">
        <v>0</v>
      </c>
      <c r="D242" s="381">
        <v>0</v>
      </c>
      <c r="E242" s="152" t="str">
        <f t="shared" si="12"/>
        <v/>
      </c>
      <c r="F242" s="379" t="str">
        <f t="shared" si="10"/>
        <v>否</v>
      </c>
      <c r="G242" s="290" t="str">
        <f t="shared" si="11"/>
        <v>项</v>
      </c>
    </row>
    <row r="243" ht="36" customHeight="1" spans="1:7">
      <c r="A243" s="378">
        <v>2014099</v>
      </c>
      <c r="B243" s="179" t="s">
        <v>492</v>
      </c>
      <c r="C243" s="380">
        <v>0</v>
      </c>
      <c r="D243" s="380">
        <v>0</v>
      </c>
      <c r="E243" s="152" t="str">
        <f t="shared" si="12"/>
        <v/>
      </c>
      <c r="F243" s="379" t="str">
        <f t="shared" si="10"/>
        <v>否</v>
      </c>
      <c r="G243" s="290" t="str">
        <f t="shared" si="11"/>
        <v>项</v>
      </c>
    </row>
    <row r="244" ht="36" customHeight="1" spans="1:7">
      <c r="A244" s="378">
        <v>20141</v>
      </c>
      <c r="B244" s="179" t="s">
        <v>493</v>
      </c>
      <c r="C244" s="381">
        <f>SUM(C245:C249)</f>
        <v>0</v>
      </c>
      <c r="D244" s="381">
        <f>SUM(D245:D249)</f>
        <v>0</v>
      </c>
      <c r="E244" s="152" t="str">
        <f t="shared" si="12"/>
        <v/>
      </c>
      <c r="F244" s="379" t="str">
        <f t="shared" si="10"/>
        <v>否</v>
      </c>
      <c r="G244" s="290" t="str">
        <f t="shared" si="11"/>
        <v>款</v>
      </c>
    </row>
    <row r="245" ht="36" customHeight="1" spans="1:7">
      <c r="A245" s="378">
        <v>2014101</v>
      </c>
      <c r="B245" s="179" t="s">
        <v>141</v>
      </c>
      <c r="C245" s="381">
        <v>0</v>
      </c>
      <c r="D245" s="381">
        <v>0</v>
      </c>
      <c r="E245" s="152" t="str">
        <f t="shared" si="12"/>
        <v/>
      </c>
      <c r="F245" s="379" t="str">
        <f t="shared" si="10"/>
        <v>否</v>
      </c>
      <c r="G245" s="290" t="str">
        <f t="shared" si="11"/>
        <v>项</v>
      </c>
    </row>
    <row r="246" ht="36" customHeight="1" spans="1:7">
      <c r="A246" s="378">
        <v>2014102</v>
      </c>
      <c r="B246" s="179" t="s">
        <v>143</v>
      </c>
      <c r="C246" s="381">
        <v>0</v>
      </c>
      <c r="D246" s="381">
        <v>0</v>
      </c>
      <c r="E246" s="152" t="str">
        <f t="shared" si="12"/>
        <v/>
      </c>
      <c r="F246" s="379" t="str">
        <f t="shared" si="10"/>
        <v>否</v>
      </c>
      <c r="G246" s="290" t="str">
        <f t="shared" si="11"/>
        <v>项</v>
      </c>
    </row>
    <row r="247" ht="36" customHeight="1" spans="1:7">
      <c r="A247" s="378">
        <v>2014103</v>
      </c>
      <c r="B247" s="179" t="s">
        <v>145</v>
      </c>
      <c r="C247" s="381">
        <v>0</v>
      </c>
      <c r="D247" s="381">
        <v>0</v>
      </c>
      <c r="E247" s="152" t="str">
        <f t="shared" si="12"/>
        <v/>
      </c>
      <c r="F247" s="379" t="str">
        <f t="shared" si="10"/>
        <v>否</v>
      </c>
      <c r="G247" s="290" t="str">
        <f t="shared" si="11"/>
        <v>项</v>
      </c>
    </row>
    <row r="248" ht="36" customHeight="1" spans="1:7">
      <c r="A248" s="378">
        <v>2014150</v>
      </c>
      <c r="B248" s="179" t="s">
        <v>159</v>
      </c>
      <c r="C248" s="381">
        <v>0</v>
      </c>
      <c r="D248" s="381">
        <v>0</v>
      </c>
      <c r="E248" s="152" t="str">
        <f t="shared" si="12"/>
        <v/>
      </c>
      <c r="F248" s="379" t="str">
        <f t="shared" si="10"/>
        <v>否</v>
      </c>
      <c r="G248" s="290" t="str">
        <f t="shared" si="11"/>
        <v>项</v>
      </c>
    </row>
    <row r="249" ht="36" customHeight="1" spans="1:7">
      <c r="A249" s="378">
        <v>2014199</v>
      </c>
      <c r="B249" s="179" t="s">
        <v>494</v>
      </c>
      <c r="C249" s="381">
        <v>0</v>
      </c>
      <c r="D249" s="381">
        <v>0</v>
      </c>
      <c r="E249" s="152" t="str">
        <f t="shared" si="12"/>
        <v/>
      </c>
      <c r="F249" s="379" t="str">
        <f t="shared" si="10"/>
        <v>否</v>
      </c>
      <c r="G249" s="290" t="str">
        <f t="shared" si="11"/>
        <v>项</v>
      </c>
    </row>
    <row r="250" ht="36" customHeight="1" spans="1:7">
      <c r="A250" s="378" t="s">
        <v>495</v>
      </c>
      <c r="B250" s="179" t="s">
        <v>496</v>
      </c>
      <c r="C250" s="380">
        <f>SUM(C251:C252)</f>
        <v>153</v>
      </c>
      <c r="D250" s="380">
        <f>SUM(D251:D252)</f>
        <v>60</v>
      </c>
      <c r="E250" s="152">
        <f t="shared" si="12"/>
        <v>-0.608</v>
      </c>
      <c r="F250" s="379" t="str">
        <f t="shared" si="10"/>
        <v>是</v>
      </c>
      <c r="G250" s="290" t="str">
        <f t="shared" si="11"/>
        <v>款</v>
      </c>
    </row>
    <row r="251" ht="36" customHeight="1" spans="1:7">
      <c r="A251" s="378" t="s">
        <v>497</v>
      </c>
      <c r="B251" s="179" t="s">
        <v>498</v>
      </c>
      <c r="C251" s="380">
        <v>0</v>
      </c>
      <c r="D251" s="380">
        <v>0</v>
      </c>
      <c r="E251" s="152" t="str">
        <f t="shared" si="12"/>
        <v/>
      </c>
      <c r="F251" s="379" t="str">
        <f t="shared" si="10"/>
        <v>否</v>
      </c>
      <c r="G251" s="290" t="str">
        <f t="shared" si="11"/>
        <v>项</v>
      </c>
    </row>
    <row r="252" ht="36" customHeight="1" spans="1:7">
      <c r="A252" s="378" t="s">
        <v>499</v>
      </c>
      <c r="B252" s="179" t="s">
        <v>500</v>
      </c>
      <c r="C252" s="380">
        <v>153</v>
      </c>
      <c r="D252" s="380">
        <v>60</v>
      </c>
      <c r="E252" s="152">
        <f t="shared" si="12"/>
        <v>-0.608</v>
      </c>
      <c r="F252" s="379" t="str">
        <f t="shared" si="10"/>
        <v>是</v>
      </c>
      <c r="G252" s="290" t="str">
        <f t="shared" si="11"/>
        <v>项</v>
      </c>
    </row>
    <row r="253" ht="36" customHeight="1" spans="1:7">
      <c r="A253" s="378" t="s">
        <v>72</v>
      </c>
      <c r="B253" s="171" t="s">
        <v>73</v>
      </c>
      <c r="C253" s="380">
        <f>SUM(C254,C261,C264,C267,C273,C278,C291,C280,C285)</f>
        <v>0</v>
      </c>
      <c r="D253" s="380">
        <f>SUM(D254,D261,D264,D267,D273,D278,D291,D280,D285)</f>
        <v>0</v>
      </c>
      <c r="E253" s="152" t="str">
        <f t="shared" si="12"/>
        <v/>
      </c>
      <c r="F253" s="379" t="str">
        <f t="shared" si="10"/>
        <v>是</v>
      </c>
      <c r="G253" s="290" t="str">
        <f t="shared" si="11"/>
        <v>类</v>
      </c>
    </row>
    <row r="254" ht="36" customHeight="1" spans="1:7">
      <c r="A254" s="378" t="s">
        <v>501</v>
      </c>
      <c r="B254" s="179" t="s">
        <v>502</v>
      </c>
      <c r="C254" s="380">
        <f>SUM(C255:C260)</f>
        <v>0</v>
      </c>
      <c r="D254" s="380">
        <f>SUM(D255:D260)</f>
        <v>0</v>
      </c>
      <c r="E254" s="152" t="str">
        <f t="shared" si="12"/>
        <v/>
      </c>
      <c r="F254" s="379" t="str">
        <f t="shared" si="10"/>
        <v>否</v>
      </c>
      <c r="G254" s="290" t="str">
        <f t="shared" si="11"/>
        <v>款</v>
      </c>
    </row>
    <row r="255" ht="36" customHeight="1" spans="1:7">
      <c r="A255" s="378" t="s">
        <v>503</v>
      </c>
      <c r="B255" s="179" t="s">
        <v>141</v>
      </c>
      <c r="C255" s="380">
        <v>0</v>
      </c>
      <c r="D255" s="380">
        <v>0</v>
      </c>
      <c r="E255" s="152" t="str">
        <f t="shared" si="12"/>
        <v/>
      </c>
      <c r="F255" s="379" t="str">
        <f t="shared" si="10"/>
        <v>否</v>
      </c>
      <c r="G255" s="290" t="str">
        <f t="shared" si="11"/>
        <v>项</v>
      </c>
    </row>
    <row r="256" ht="36" customHeight="1" spans="1:7">
      <c r="A256" s="378" t="s">
        <v>504</v>
      </c>
      <c r="B256" s="179" t="s">
        <v>143</v>
      </c>
      <c r="C256" s="380">
        <v>0</v>
      </c>
      <c r="D256" s="380">
        <v>0</v>
      </c>
      <c r="E256" s="152" t="str">
        <f t="shared" si="12"/>
        <v/>
      </c>
      <c r="F256" s="379" t="str">
        <f t="shared" si="10"/>
        <v>否</v>
      </c>
      <c r="G256" s="290" t="str">
        <f t="shared" si="11"/>
        <v>项</v>
      </c>
    </row>
    <row r="257" ht="36" customHeight="1" spans="1:7">
      <c r="A257" s="378" t="s">
        <v>505</v>
      </c>
      <c r="B257" s="179" t="s">
        <v>145</v>
      </c>
      <c r="C257" s="380">
        <v>0</v>
      </c>
      <c r="D257" s="380">
        <v>0</v>
      </c>
      <c r="E257" s="152" t="str">
        <f t="shared" si="12"/>
        <v/>
      </c>
      <c r="F257" s="379" t="str">
        <f t="shared" si="10"/>
        <v>否</v>
      </c>
      <c r="G257" s="290" t="str">
        <f t="shared" si="11"/>
        <v>项</v>
      </c>
    </row>
    <row r="258" ht="36" customHeight="1" spans="1:7">
      <c r="A258" s="378" t="s">
        <v>506</v>
      </c>
      <c r="B258" s="179" t="s">
        <v>401</v>
      </c>
      <c r="C258" s="380">
        <v>0</v>
      </c>
      <c r="D258" s="380">
        <v>0</v>
      </c>
      <c r="E258" s="152" t="str">
        <f t="shared" si="12"/>
        <v/>
      </c>
      <c r="F258" s="379" t="str">
        <f t="shared" si="10"/>
        <v>否</v>
      </c>
      <c r="G258" s="290" t="str">
        <f t="shared" si="11"/>
        <v>项</v>
      </c>
    </row>
    <row r="259" ht="36" customHeight="1" spans="1:7">
      <c r="A259" s="378" t="s">
        <v>507</v>
      </c>
      <c r="B259" s="179" t="s">
        <v>159</v>
      </c>
      <c r="C259" s="380">
        <v>0</v>
      </c>
      <c r="D259" s="380">
        <v>0</v>
      </c>
      <c r="E259" s="152" t="str">
        <f t="shared" si="12"/>
        <v/>
      </c>
      <c r="F259" s="379" t="str">
        <f t="shared" si="10"/>
        <v>否</v>
      </c>
      <c r="G259" s="290" t="str">
        <f t="shared" si="11"/>
        <v>项</v>
      </c>
    </row>
    <row r="260" ht="36" customHeight="1" spans="1:7">
      <c r="A260" s="378" t="s">
        <v>508</v>
      </c>
      <c r="B260" s="179" t="s">
        <v>509</v>
      </c>
      <c r="C260" s="380">
        <v>0</v>
      </c>
      <c r="D260" s="380">
        <v>0</v>
      </c>
      <c r="E260" s="152" t="str">
        <f t="shared" si="12"/>
        <v/>
      </c>
      <c r="F260" s="379" t="str">
        <f t="shared" ref="F260:F323" si="13">IF(LEN(A260)=3,"是",IF(B260&lt;&gt;"",IF(SUM(C260:D260)&lt;&gt;0,"是","否"),"是"))</f>
        <v>否</v>
      </c>
      <c r="G260" s="290" t="str">
        <f t="shared" ref="G260:G323" si="14">IF(LEN(A260)=3,"类",IF(LEN(A260)=5,"款","项"))</f>
        <v>项</v>
      </c>
    </row>
    <row r="261" ht="36" customHeight="1" spans="1:7">
      <c r="A261" s="378" t="s">
        <v>510</v>
      </c>
      <c r="B261" s="179" t="s">
        <v>511</v>
      </c>
      <c r="C261" s="380">
        <f>SUM(C262:C263)</f>
        <v>0</v>
      </c>
      <c r="D261" s="380">
        <f>SUM(D262:D263)</f>
        <v>0</v>
      </c>
      <c r="E261" s="152" t="str">
        <f t="shared" si="12"/>
        <v/>
      </c>
      <c r="F261" s="379" t="str">
        <f t="shared" si="13"/>
        <v>否</v>
      </c>
      <c r="G261" s="290" t="str">
        <f t="shared" si="14"/>
        <v>款</v>
      </c>
    </row>
    <row r="262" ht="36" customHeight="1" spans="1:7">
      <c r="A262" s="378" t="s">
        <v>512</v>
      </c>
      <c r="B262" s="179" t="s">
        <v>513</v>
      </c>
      <c r="C262" s="380">
        <v>0</v>
      </c>
      <c r="D262" s="380">
        <v>0</v>
      </c>
      <c r="E262" s="152" t="str">
        <f t="shared" si="12"/>
        <v/>
      </c>
      <c r="F262" s="379" t="str">
        <f t="shared" si="13"/>
        <v>否</v>
      </c>
      <c r="G262" s="290" t="str">
        <f t="shared" si="14"/>
        <v>项</v>
      </c>
    </row>
    <row r="263" ht="36" customHeight="1" spans="1:7">
      <c r="A263" s="378" t="s">
        <v>514</v>
      </c>
      <c r="B263" s="179" t="s">
        <v>515</v>
      </c>
      <c r="C263" s="380">
        <v>0</v>
      </c>
      <c r="D263" s="380">
        <v>0</v>
      </c>
      <c r="E263" s="152" t="str">
        <f t="shared" si="12"/>
        <v/>
      </c>
      <c r="F263" s="379" t="str">
        <f t="shared" si="13"/>
        <v>否</v>
      </c>
      <c r="G263" s="290" t="str">
        <f t="shared" si="14"/>
        <v>项</v>
      </c>
    </row>
    <row r="264" ht="36" customHeight="1" spans="1:7">
      <c r="A264" s="378" t="s">
        <v>516</v>
      </c>
      <c r="B264" s="179" t="s">
        <v>517</v>
      </c>
      <c r="C264" s="380">
        <f>SUM(C265:C266)</f>
        <v>0</v>
      </c>
      <c r="D264" s="380">
        <f>SUM(D265:D266)</f>
        <v>0</v>
      </c>
      <c r="E264" s="152" t="str">
        <f t="shared" si="12"/>
        <v/>
      </c>
      <c r="F264" s="379" t="str">
        <f t="shared" si="13"/>
        <v>否</v>
      </c>
      <c r="G264" s="290" t="str">
        <f t="shared" si="14"/>
        <v>款</v>
      </c>
    </row>
    <row r="265" ht="36" customHeight="1" spans="1:7">
      <c r="A265" s="378" t="s">
        <v>518</v>
      </c>
      <c r="B265" s="179" t="s">
        <v>519</v>
      </c>
      <c r="C265" s="380">
        <v>0</v>
      </c>
      <c r="D265" s="380">
        <v>0</v>
      </c>
      <c r="E265" s="152" t="str">
        <f t="shared" si="12"/>
        <v/>
      </c>
      <c r="F265" s="379" t="str">
        <f t="shared" si="13"/>
        <v>否</v>
      </c>
      <c r="G265" s="290" t="str">
        <f t="shared" si="14"/>
        <v>项</v>
      </c>
    </row>
    <row r="266" ht="36" customHeight="1" spans="1:7">
      <c r="A266" s="378" t="s">
        <v>520</v>
      </c>
      <c r="B266" s="179" t="s">
        <v>521</v>
      </c>
      <c r="C266" s="380">
        <v>0</v>
      </c>
      <c r="D266" s="380">
        <v>0</v>
      </c>
      <c r="E266" s="152" t="str">
        <f t="shared" ref="E266:E329" si="15">IF(C266&gt;0,D266/C266-1,IF(C266&lt;0,-(D266/C266-1),""))</f>
        <v/>
      </c>
      <c r="F266" s="379" t="str">
        <f t="shared" si="13"/>
        <v>否</v>
      </c>
      <c r="G266" s="290" t="str">
        <f t="shared" si="14"/>
        <v>项</v>
      </c>
    </row>
    <row r="267" ht="36" customHeight="1" spans="1:7">
      <c r="A267" s="378" t="s">
        <v>522</v>
      </c>
      <c r="B267" s="179" t="s">
        <v>523</v>
      </c>
      <c r="C267" s="380">
        <f>SUM(C268:C272)</f>
        <v>0</v>
      </c>
      <c r="D267" s="380">
        <f>SUM(D268:D272)</f>
        <v>0</v>
      </c>
      <c r="E267" s="152" t="str">
        <f t="shared" si="15"/>
        <v/>
      </c>
      <c r="F267" s="379" t="str">
        <f t="shared" si="13"/>
        <v>否</v>
      </c>
      <c r="G267" s="290" t="str">
        <f t="shared" si="14"/>
        <v>款</v>
      </c>
    </row>
    <row r="268" ht="36" customHeight="1" spans="1:7">
      <c r="A268" s="378" t="s">
        <v>524</v>
      </c>
      <c r="B268" s="179" t="s">
        <v>525</v>
      </c>
      <c r="C268" s="380">
        <v>0</v>
      </c>
      <c r="D268" s="380">
        <v>0</v>
      </c>
      <c r="E268" s="152" t="str">
        <f t="shared" si="15"/>
        <v/>
      </c>
      <c r="F268" s="379" t="str">
        <f t="shared" si="13"/>
        <v>否</v>
      </c>
      <c r="G268" s="290" t="str">
        <f t="shared" si="14"/>
        <v>项</v>
      </c>
    </row>
    <row r="269" ht="36" customHeight="1" spans="1:7">
      <c r="A269" s="378" t="s">
        <v>526</v>
      </c>
      <c r="B269" s="179" t="s">
        <v>527</v>
      </c>
      <c r="C269" s="380">
        <v>0</v>
      </c>
      <c r="D269" s="380">
        <v>0</v>
      </c>
      <c r="E269" s="152" t="str">
        <f t="shared" si="15"/>
        <v/>
      </c>
      <c r="F269" s="379" t="str">
        <f t="shared" si="13"/>
        <v>否</v>
      </c>
      <c r="G269" s="290" t="str">
        <f t="shared" si="14"/>
        <v>项</v>
      </c>
    </row>
    <row r="270" ht="36" customHeight="1" spans="1:7">
      <c r="A270" s="378" t="s">
        <v>528</v>
      </c>
      <c r="B270" s="179" t="s">
        <v>529</v>
      </c>
      <c r="C270" s="380">
        <v>0</v>
      </c>
      <c r="D270" s="380">
        <v>0</v>
      </c>
      <c r="E270" s="152" t="str">
        <f t="shared" si="15"/>
        <v/>
      </c>
      <c r="F270" s="379" t="str">
        <f t="shared" si="13"/>
        <v>否</v>
      </c>
      <c r="G270" s="290" t="str">
        <f t="shared" si="14"/>
        <v>项</v>
      </c>
    </row>
    <row r="271" ht="36" customHeight="1" spans="1:7">
      <c r="A271" s="378" t="s">
        <v>530</v>
      </c>
      <c r="B271" s="179" t="s">
        <v>531</v>
      </c>
      <c r="C271" s="380">
        <v>0</v>
      </c>
      <c r="D271" s="380">
        <v>0</v>
      </c>
      <c r="E271" s="152" t="str">
        <f t="shared" si="15"/>
        <v/>
      </c>
      <c r="F271" s="379" t="str">
        <f t="shared" si="13"/>
        <v>否</v>
      </c>
      <c r="G271" s="290" t="str">
        <f t="shared" si="14"/>
        <v>项</v>
      </c>
    </row>
    <row r="272" ht="36" customHeight="1" spans="1:7">
      <c r="A272" s="378" t="s">
        <v>532</v>
      </c>
      <c r="B272" s="179" t="s">
        <v>533</v>
      </c>
      <c r="C272" s="380">
        <v>0</v>
      </c>
      <c r="D272" s="380">
        <v>0</v>
      </c>
      <c r="E272" s="152" t="str">
        <f t="shared" si="15"/>
        <v/>
      </c>
      <c r="F272" s="379" t="str">
        <f t="shared" si="13"/>
        <v>否</v>
      </c>
      <c r="G272" s="290" t="str">
        <f t="shared" si="14"/>
        <v>项</v>
      </c>
    </row>
    <row r="273" ht="36" customHeight="1" spans="1:7">
      <c r="A273" s="378" t="s">
        <v>534</v>
      </c>
      <c r="B273" s="179" t="s">
        <v>535</v>
      </c>
      <c r="C273" s="380">
        <f>SUM(C274:C277)</f>
        <v>0</v>
      </c>
      <c r="D273" s="380">
        <f>SUM(D274:D277)</f>
        <v>0</v>
      </c>
      <c r="E273" s="152" t="str">
        <f t="shared" si="15"/>
        <v/>
      </c>
      <c r="F273" s="379" t="str">
        <f t="shared" si="13"/>
        <v>否</v>
      </c>
      <c r="G273" s="290" t="str">
        <f t="shared" si="14"/>
        <v>款</v>
      </c>
    </row>
    <row r="274" ht="36" customHeight="1" spans="1:7">
      <c r="A274" s="378" t="s">
        <v>536</v>
      </c>
      <c r="B274" s="179" t="s">
        <v>537</v>
      </c>
      <c r="C274" s="380">
        <v>0</v>
      </c>
      <c r="D274" s="380">
        <v>0</v>
      </c>
      <c r="E274" s="152" t="str">
        <f t="shared" si="15"/>
        <v/>
      </c>
      <c r="F274" s="379" t="str">
        <f t="shared" si="13"/>
        <v>否</v>
      </c>
      <c r="G274" s="290" t="str">
        <f t="shared" si="14"/>
        <v>项</v>
      </c>
    </row>
    <row r="275" ht="36" customHeight="1" spans="1:7">
      <c r="A275" s="378" t="s">
        <v>538</v>
      </c>
      <c r="B275" s="179" t="s">
        <v>539</v>
      </c>
      <c r="C275" s="380">
        <v>0</v>
      </c>
      <c r="D275" s="380">
        <v>0</v>
      </c>
      <c r="E275" s="152" t="str">
        <f t="shared" si="15"/>
        <v/>
      </c>
      <c r="F275" s="379" t="str">
        <f t="shared" si="13"/>
        <v>否</v>
      </c>
      <c r="G275" s="290" t="str">
        <f t="shared" si="14"/>
        <v>项</v>
      </c>
    </row>
    <row r="276" ht="36" customHeight="1" spans="1:7">
      <c r="A276" s="378" t="s">
        <v>540</v>
      </c>
      <c r="B276" s="179" t="s">
        <v>541</v>
      </c>
      <c r="C276" s="380">
        <v>0</v>
      </c>
      <c r="D276" s="380">
        <v>0</v>
      </c>
      <c r="E276" s="152" t="str">
        <f t="shared" si="15"/>
        <v/>
      </c>
      <c r="F276" s="379" t="str">
        <f t="shared" si="13"/>
        <v>否</v>
      </c>
      <c r="G276" s="290" t="str">
        <f t="shared" si="14"/>
        <v>项</v>
      </c>
    </row>
    <row r="277" ht="36" customHeight="1" spans="1:7">
      <c r="A277" s="378" t="s">
        <v>542</v>
      </c>
      <c r="B277" s="179" t="s">
        <v>543</v>
      </c>
      <c r="C277" s="380">
        <v>0</v>
      </c>
      <c r="D277" s="380">
        <v>0</v>
      </c>
      <c r="E277" s="152" t="str">
        <f t="shared" si="15"/>
        <v/>
      </c>
      <c r="F277" s="379" t="str">
        <f t="shared" si="13"/>
        <v>否</v>
      </c>
      <c r="G277" s="290" t="str">
        <f t="shared" si="14"/>
        <v>项</v>
      </c>
    </row>
    <row r="278" ht="36" customHeight="1" spans="1:7">
      <c r="A278" s="378" t="s">
        <v>544</v>
      </c>
      <c r="B278" s="179" t="s">
        <v>545</v>
      </c>
      <c r="C278" s="380">
        <f>SUM(C279)</f>
        <v>0</v>
      </c>
      <c r="D278" s="380">
        <f>SUM(D279)</f>
        <v>0</v>
      </c>
      <c r="E278" s="152" t="str">
        <f t="shared" si="15"/>
        <v/>
      </c>
      <c r="F278" s="379" t="str">
        <f t="shared" si="13"/>
        <v>否</v>
      </c>
      <c r="G278" s="290" t="str">
        <f t="shared" si="14"/>
        <v>款</v>
      </c>
    </row>
    <row r="279" ht="36" customHeight="1" spans="1:7">
      <c r="A279" s="378" t="s">
        <v>546</v>
      </c>
      <c r="B279" s="179" t="s">
        <v>547</v>
      </c>
      <c r="C279" s="380">
        <v>0</v>
      </c>
      <c r="D279" s="380">
        <v>0</v>
      </c>
      <c r="E279" s="152" t="str">
        <f t="shared" si="15"/>
        <v/>
      </c>
      <c r="F279" s="379" t="str">
        <f t="shared" si="13"/>
        <v>否</v>
      </c>
      <c r="G279" s="290" t="str">
        <f t="shared" si="14"/>
        <v>项</v>
      </c>
    </row>
    <row r="280" ht="36" customHeight="1" spans="1:7">
      <c r="A280" s="378" t="s">
        <v>548</v>
      </c>
      <c r="B280" s="179" t="s">
        <v>549</v>
      </c>
      <c r="C280" s="380">
        <f>SUM(C281:C284)</f>
        <v>0</v>
      </c>
      <c r="D280" s="380">
        <f>SUM(D281:D284)</f>
        <v>0</v>
      </c>
      <c r="E280" s="152" t="str">
        <f t="shared" si="15"/>
        <v/>
      </c>
      <c r="F280" s="379" t="str">
        <f t="shared" si="13"/>
        <v>否</v>
      </c>
      <c r="G280" s="290" t="str">
        <f t="shared" si="14"/>
        <v>款</v>
      </c>
    </row>
    <row r="281" ht="36" customHeight="1" spans="1:7">
      <c r="A281" s="378" t="s">
        <v>550</v>
      </c>
      <c r="B281" s="179" t="s">
        <v>551</v>
      </c>
      <c r="C281" s="380">
        <v>0</v>
      </c>
      <c r="D281" s="380">
        <v>0</v>
      </c>
      <c r="E281" s="152" t="str">
        <f t="shared" si="15"/>
        <v/>
      </c>
      <c r="F281" s="379" t="str">
        <f t="shared" si="13"/>
        <v>否</v>
      </c>
      <c r="G281" s="290" t="str">
        <f t="shared" si="14"/>
        <v>项</v>
      </c>
    </row>
    <row r="282" ht="36" customHeight="1" spans="1:7">
      <c r="A282" s="378" t="s">
        <v>552</v>
      </c>
      <c r="B282" s="179" t="s">
        <v>553</v>
      </c>
      <c r="C282" s="380">
        <v>0</v>
      </c>
      <c r="D282" s="380">
        <v>0</v>
      </c>
      <c r="E282" s="152" t="str">
        <f t="shared" si="15"/>
        <v/>
      </c>
      <c r="F282" s="379" t="str">
        <f t="shared" si="13"/>
        <v>否</v>
      </c>
      <c r="G282" s="290" t="str">
        <f t="shared" si="14"/>
        <v>项</v>
      </c>
    </row>
    <row r="283" ht="36" customHeight="1" spans="1:7">
      <c r="A283" s="378" t="s">
        <v>554</v>
      </c>
      <c r="B283" s="179" t="s">
        <v>555</v>
      </c>
      <c r="C283" s="380">
        <v>0</v>
      </c>
      <c r="D283" s="380">
        <v>0</v>
      </c>
      <c r="E283" s="152" t="str">
        <f t="shared" si="15"/>
        <v/>
      </c>
      <c r="F283" s="379" t="str">
        <f t="shared" si="13"/>
        <v>否</v>
      </c>
      <c r="G283" s="290" t="str">
        <f t="shared" si="14"/>
        <v>项</v>
      </c>
    </row>
    <row r="284" ht="36" customHeight="1" spans="1:7">
      <c r="A284" s="378" t="s">
        <v>556</v>
      </c>
      <c r="B284" s="179" t="s">
        <v>557</v>
      </c>
      <c r="C284" s="380">
        <v>0</v>
      </c>
      <c r="D284" s="380">
        <v>0</v>
      </c>
      <c r="E284" s="152" t="str">
        <f t="shared" si="15"/>
        <v/>
      </c>
      <c r="F284" s="379" t="str">
        <f t="shared" si="13"/>
        <v>否</v>
      </c>
      <c r="G284" s="290" t="str">
        <f t="shared" si="14"/>
        <v>项</v>
      </c>
    </row>
    <row r="285" ht="36" customHeight="1" spans="1:7">
      <c r="A285" s="378" t="s">
        <v>558</v>
      </c>
      <c r="B285" s="179" t="s">
        <v>559</v>
      </c>
      <c r="C285" s="380">
        <f>SUM(C286:C290)</f>
        <v>0</v>
      </c>
      <c r="D285" s="380">
        <f>SUM(D286:D290)</f>
        <v>0</v>
      </c>
      <c r="E285" s="152" t="str">
        <f t="shared" si="15"/>
        <v/>
      </c>
      <c r="F285" s="379" t="str">
        <f t="shared" si="13"/>
        <v>否</v>
      </c>
      <c r="G285" s="290" t="str">
        <f t="shared" si="14"/>
        <v>款</v>
      </c>
    </row>
    <row r="286" ht="36" customHeight="1" spans="1:7">
      <c r="A286" s="378" t="s">
        <v>560</v>
      </c>
      <c r="B286" s="179" t="s">
        <v>141</v>
      </c>
      <c r="C286" s="380">
        <v>0</v>
      </c>
      <c r="D286" s="380">
        <v>0</v>
      </c>
      <c r="E286" s="152" t="str">
        <f t="shared" si="15"/>
        <v/>
      </c>
      <c r="F286" s="379" t="str">
        <f t="shared" si="13"/>
        <v>否</v>
      </c>
      <c r="G286" s="290" t="str">
        <f t="shared" si="14"/>
        <v>项</v>
      </c>
    </row>
    <row r="287" ht="36" customHeight="1" spans="1:7">
      <c r="A287" s="378" t="s">
        <v>561</v>
      </c>
      <c r="B287" s="179" t="s">
        <v>143</v>
      </c>
      <c r="C287" s="380">
        <v>0</v>
      </c>
      <c r="D287" s="380">
        <v>0</v>
      </c>
      <c r="E287" s="152" t="str">
        <f t="shared" si="15"/>
        <v/>
      </c>
      <c r="F287" s="379" t="str">
        <f t="shared" si="13"/>
        <v>否</v>
      </c>
      <c r="G287" s="290" t="str">
        <f t="shared" si="14"/>
        <v>项</v>
      </c>
    </row>
    <row r="288" ht="36" customHeight="1" spans="1:7">
      <c r="A288" s="378" t="s">
        <v>562</v>
      </c>
      <c r="B288" s="179" t="s">
        <v>145</v>
      </c>
      <c r="C288" s="380">
        <v>0</v>
      </c>
      <c r="D288" s="380">
        <v>0</v>
      </c>
      <c r="E288" s="152" t="str">
        <f t="shared" si="15"/>
        <v/>
      </c>
      <c r="F288" s="379" t="str">
        <f t="shared" si="13"/>
        <v>否</v>
      </c>
      <c r="G288" s="290" t="str">
        <f t="shared" si="14"/>
        <v>项</v>
      </c>
    </row>
    <row r="289" ht="36" customHeight="1" spans="1:7">
      <c r="A289" s="378" t="s">
        <v>563</v>
      </c>
      <c r="B289" s="179" t="s">
        <v>159</v>
      </c>
      <c r="C289" s="380">
        <v>0</v>
      </c>
      <c r="D289" s="380">
        <v>0</v>
      </c>
      <c r="E289" s="152" t="str">
        <f t="shared" si="15"/>
        <v/>
      </c>
      <c r="F289" s="379" t="str">
        <f t="shared" si="13"/>
        <v>否</v>
      </c>
      <c r="G289" s="290" t="str">
        <f t="shared" si="14"/>
        <v>项</v>
      </c>
    </row>
    <row r="290" ht="36" customHeight="1" spans="1:7">
      <c r="A290" s="378" t="s">
        <v>564</v>
      </c>
      <c r="B290" s="179" t="s">
        <v>565</v>
      </c>
      <c r="C290" s="380">
        <v>0</v>
      </c>
      <c r="D290" s="380">
        <v>0</v>
      </c>
      <c r="E290" s="152" t="str">
        <f t="shared" si="15"/>
        <v/>
      </c>
      <c r="F290" s="379" t="str">
        <f t="shared" si="13"/>
        <v>否</v>
      </c>
      <c r="G290" s="290" t="str">
        <f t="shared" si="14"/>
        <v>项</v>
      </c>
    </row>
    <row r="291" ht="36" customHeight="1" spans="1:7">
      <c r="A291" s="378" t="s">
        <v>566</v>
      </c>
      <c r="B291" s="179" t="s">
        <v>567</v>
      </c>
      <c r="C291" s="380">
        <f>SUM(C292)</f>
        <v>0</v>
      </c>
      <c r="D291" s="380">
        <f>SUM(D292)</f>
        <v>0</v>
      </c>
      <c r="E291" s="152" t="str">
        <f t="shared" si="15"/>
        <v/>
      </c>
      <c r="F291" s="379" t="str">
        <f t="shared" si="13"/>
        <v>否</v>
      </c>
      <c r="G291" s="290" t="str">
        <f t="shared" si="14"/>
        <v>款</v>
      </c>
    </row>
    <row r="292" ht="36" customHeight="1" spans="1:7">
      <c r="A292" s="378" t="s">
        <v>568</v>
      </c>
      <c r="B292" s="179" t="s">
        <v>569</v>
      </c>
      <c r="C292" s="380">
        <v>0</v>
      </c>
      <c r="D292" s="380">
        <v>0</v>
      </c>
      <c r="E292" s="152" t="str">
        <f t="shared" si="15"/>
        <v/>
      </c>
      <c r="F292" s="379" t="str">
        <f t="shared" si="13"/>
        <v>否</v>
      </c>
      <c r="G292" s="290" t="str">
        <f t="shared" si="14"/>
        <v>项</v>
      </c>
    </row>
    <row r="293" ht="36" customHeight="1" spans="1:7">
      <c r="A293" s="378" t="s">
        <v>74</v>
      </c>
      <c r="B293" s="171" t="s">
        <v>75</v>
      </c>
      <c r="C293" s="380">
        <f>SUM(C294,C298,C300,C302,C310)</f>
        <v>490</v>
      </c>
      <c r="D293" s="380">
        <f>SUM(D294,D298,D300,D302,D310)</f>
        <v>426</v>
      </c>
      <c r="E293" s="152">
        <f t="shared" si="15"/>
        <v>-0.131</v>
      </c>
      <c r="F293" s="379" t="str">
        <f t="shared" si="13"/>
        <v>是</v>
      </c>
      <c r="G293" s="290" t="str">
        <f t="shared" si="14"/>
        <v>类</v>
      </c>
    </row>
    <row r="294" ht="36" customHeight="1" spans="1:7">
      <c r="A294" s="378" t="s">
        <v>570</v>
      </c>
      <c r="B294" s="179" t="s">
        <v>571</v>
      </c>
      <c r="C294" s="380">
        <f>SUM(C295:C297)</f>
        <v>0</v>
      </c>
      <c r="D294" s="380">
        <f>SUM(D295:D297)</f>
        <v>0</v>
      </c>
      <c r="E294" s="152" t="str">
        <f t="shared" si="15"/>
        <v/>
      </c>
      <c r="F294" s="379" t="str">
        <f t="shared" si="13"/>
        <v>否</v>
      </c>
      <c r="G294" s="290" t="str">
        <f t="shared" si="14"/>
        <v>款</v>
      </c>
    </row>
    <row r="295" ht="36" customHeight="1" spans="1:7">
      <c r="A295" s="378" t="s">
        <v>572</v>
      </c>
      <c r="B295" s="179" t="s">
        <v>573</v>
      </c>
      <c r="C295" s="380">
        <v>0</v>
      </c>
      <c r="D295" s="380">
        <v>0</v>
      </c>
      <c r="E295" s="152" t="str">
        <f t="shared" si="15"/>
        <v/>
      </c>
      <c r="F295" s="379" t="str">
        <f t="shared" si="13"/>
        <v>否</v>
      </c>
      <c r="G295" s="290" t="str">
        <f t="shared" si="14"/>
        <v>项</v>
      </c>
    </row>
    <row r="296" ht="36" customHeight="1" spans="1:7">
      <c r="A296" s="378" t="s">
        <v>574</v>
      </c>
      <c r="B296" s="179" t="s">
        <v>575</v>
      </c>
      <c r="C296" s="380">
        <v>0</v>
      </c>
      <c r="D296" s="380">
        <v>0</v>
      </c>
      <c r="E296" s="152" t="str">
        <f t="shared" si="15"/>
        <v/>
      </c>
      <c r="F296" s="379" t="str">
        <f t="shared" si="13"/>
        <v>否</v>
      </c>
      <c r="G296" s="290" t="str">
        <f t="shared" si="14"/>
        <v>项</v>
      </c>
    </row>
    <row r="297" ht="36" customHeight="1" spans="1:7">
      <c r="A297" s="378" t="s">
        <v>576</v>
      </c>
      <c r="B297" s="179" t="s">
        <v>577</v>
      </c>
      <c r="C297" s="380">
        <v>0</v>
      </c>
      <c r="D297" s="380">
        <v>0</v>
      </c>
      <c r="E297" s="152" t="str">
        <f t="shared" si="15"/>
        <v/>
      </c>
      <c r="F297" s="379" t="str">
        <f t="shared" si="13"/>
        <v>否</v>
      </c>
      <c r="G297" s="290" t="str">
        <f t="shared" si="14"/>
        <v>项</v>
      </c>
    </row>
    <row r="298" ht="36" customHeight="1" spans="1:7">
      <c r="A298" s="378" t="s">
        <v>578</v>
      </c>
      <c r="B298" s="179" t="s">
        <v>579</v>
      </c>
      <c r="C298" s="380">
        <f>SUM(C299)</f>
        <v>0</v>
      </c>
      <c r="D298" s="380">
        <f>SUM(D299)</f>
        <v>0</v>
      </c>
      <c r="E298" s="152" t="str">
        <f t="shared" si="15"/>
        <v/>
      </c>
      <c r="F298" s="379" t="str">
        <f t="shared" si="13"/>
        <v>否</v>
      </c>
      <c r="G298" s="290" t="str">
        <f t="shared" si="14"/>
        <v>款</v>
      </c>
    </row>
    <row r="299" ht="36" customHeight="1" spans="1:7">
      <c r="A299" s="378" t="s">
        <v>580</v>
      </c>
      <c r="B299" s="179" t="s">
        <v>581</v>
      </c>
      <c r="C299" s="380">
        <v>0</v>
      </c>
      <c r="D299" s="380">
        <v>0</v>
      </c>
      <c r="E299" s="152" t="str">
        <f t="shared" si="15"/>
        <v/>
      </c>
      <c r="F299" s="379" t="str">
        <f t="shared" si="13"/>
        <v>否</v>
      </c>
      <c r="G299" s="290" t="str">
        <f t="shared" si="14"/>
        <v>项</v>
      </c>
    </row>
    <row r="300" ht="36" customHeight="1" spans="1:7">
      <c r="A300" s="378" t="s">
        <v>582</v>
      </c>
      <c r="B300" s="179" t="s">
        <v>583</v>
      </c>
      <c r="C300" s="380">
        <f>SUM(C301)</f>
        <v>0</v>
      </c>
      <c r="D300" s="380">
        <f>SUM(D301)</f>
        <v>0</v>
      </c>
      <c r="E300" s="152" t="str">
        <f t="shared" si="15"/>
        <v/>
      </c>
      <c r="F300" s="379" t="str">
        <f t="shared" si="13"/>
        <v>否</v>
      </c>
      <c r="G300" s="290" t="str">
        <f t="shared" si="14"/>
        <v>款</v>
      </c>
    </row>
    <row r="301" ht="36" customHeight="1" spans="1:7">
      <c r="A301" s="378" t="s">
        <v>584</v>
      </c>
      <c r="B301" s="179" t="s">
        <v>585</v>
      </c>
      <c r="C301" s="380">
        <v>0</v>
      </c>
      <c r="D301" s="380">
        <v>0</v>
      </c>
      <c r="E301" s="152" t="str">
        <f t="shared" si="15"/>
        <v/>
      </c>
      <c r="F301" s="379" t="str">
        <f t="shared" si="13"/>
        <v>否</v>
      </c>
      <c r="G301" s="290" t="str">
        <f t="shared" si="14"/>
        <v>项</v>
      </c>
    </row>
    <row r="302" ht="36" customHeight="1" spans="1:7">
      <c r="A302" s="378" t="s">
        <v>586</v>
      </c>
      <c r="B302" s="179" t="s">
        <v>587</v>
      </c>
      <c r="C302" s="380">
        <f>SUM(C303:C309)</f>
        <v>460</v>
      </c>
      <c r="D302" s="380">
        <f>SUM(D303:D309)</f>
        <v>396</v>
      </c>
      <c r="E302" s="152">
        <f t="shared" si="15"/>
        <v>-0.139</v>
      </c>
      <c r="F302" s="379" t="str">
        <f t="shared" si="13"/>
        <v>是</v>
      </c>
      <c r="G302" s="290" t="str">
        <f t="shared" si="14"/>
        <v>款</v>
      </c>
    </row>
    <row r="303" ht="36" customHeight="1" spans="1:7">
      <c r="A303" s="378" t="s">
        <v>588</v>
      </c>
      <c r="B303" s="179" t="s">
        <v>589</v>
      </c>
      <c r="C303" s="380">
        <v>80</v>
      </c>
      <c r="D303" s="380">
        <v>94</v>
      </c>
      <c r="E303" s="152">
        <f t="shared" si="15"/>
        <v>0.175</v>
      </c>
      <c r="F303" s="379" t="str">
        <f t="shared" si="13"/>
        <v>是</v>
      </c>
      <c r="G303" s="290" t="str">
        <f t="shared" si="14"/>
        <v>项</v>
      </c>
    </row>
    <row r="304" ht="36" customHeight="1" spans="1:7">
      <c r="A304" s="378" t="s">
        <v>590</v>
      </c>
      <c r="B304" s="179" t="s">
        <v>591</v>
      </c>
      <c r="C304" s="380">
        <v>0</v>
      </c>
      <c r="D304" s="380">
        <v>0</v>
      </c>
      <c r="E304" s="152" t="str">
        <f t="shared" si="15"/>
        <v/>
      </c>
      <c r="F304" s="379" t="str">
        <f t="shared" si="13"/>
        <v>否</v>
      </c>
      <c r="G304" s="290" t="str">
        <f t="shared" si="14"/>
        <v>项</v>
      </c>
    </row>
    <row r="305" ht="36" customHeight="1" spans="1:7">
      <c r="A305" s="378" t="s">
        <v>592</v>
      </c>
      <c r="B305" s="179" t="s">
        <v>593</v>
      </c>
      <c r="C305" s="380">
        <v>0</v>
      </c>
      <c r="D305" s="380">
        <v>13</v>
      </c>
      <c r="E305" s="152" t="str">
        <f t="shared" si="15"/>
        <v/>
      </c>
      <c r="F305" s="379" t="str">
        <f t="shared" si="13"/>
        <v>是</v>
      </c>
      <c r="G305" s="290" t="str">
        <f t="shared" si="14"/>
        <v>项</v>
      </c>
    </row>
    <row r="306" ht="36" customHeight="1" spans="1:7">
      <c r="A306" s="378" t="s">
        <v>594</v>
      </c>
      <c r="B306" s="179" t="s">
        <v>595</v>
      </c>
      <c r="C306" s="380">
        <v>0</v>
      </c>
      <c r="D306" s="380">
        <v>0</v>
      </c>
      <c r="E306" s="152" t="str">
        <f t="shared" si="15"/>
        <v/>
      </c>
      <c r="F306" s="379" t="str">
        <f t="shared" si="13"/>
        <v>否</v>
      </c>
      <c r="G306" s="290" t="str">
        <f t="shared" si="14"/>
        <v>项</v>
      </c>
    </row>
    <row r="307" ht="36" customHeight="1" spans="1:7">
      <c r="A307" s="378" t="s">
        <v>596</v>
      </c>
      <c r="B307" s="179" t="s">
        <v>597</v>
      </c>
      <c r="C307" s="380">
        <v>375</v>
      </c>
      <c r="D307" s="380">
        <v>272</v>
      </c>
      <c r="E307" s="152">
        <f t="shared" si="15"/>
        <v>-0.275</v>
      </c>
      <c r="F307" s="379" t="str">
        <f t="shared" si="13"/>
        <v>是</v>
      </c>
      <c r="G307" s="290" t="str">
        <f t="shared" si="14"/>
        <v>项</v>
      </c>
    </row>
    <row r="308" ht="36" customHeight="1" spans="1:7">
      <c r="A308" s="378" t="s">
        <v>598</v>
      </c>
      <c r="B308" s="179" t="s">
        <v>599</v>
      </c>
      <c r="C308" s="380">
        <v>0</v>
      </c>
      <c r="D308" s="380">
        <v>0</v>
      </c>
      <c r="E308" s="152" t="str">
        <f t="shared" si="15"/>
        <v/>
      </c>
      <c r="F308" s="379" t="str">
        <f t="shared" si="13"/>
        <v>否</v>
      </c>
      <c r="G308" s="290" t="str">
        <f t="shared" si="14"/>
        <v>项</v>
      </c>
    </row>
    <row r="309" ht="36" customHeight="1" spans="1:7">
      <c r="A309" s="378" t="s">
        <v>600</v>
      </c>
      <c r="B309" s="179" t="s">
        <v>601</v>
      </c>
      <c r="C309" s="380">
        <v>5</v>
      </c>
      <c r="D309" s="380">
        <v>17</v>
      </c>
      <c r="E309" s="152">
        <f t="shared" si="15"/>
        <v>2.4</v>
      </c>
      <c r="F309" s="379" t="str">
        <f t="shared" si="13"/>
        <v>是</v>
      </c>
      <c r="G309" s="290" t="str">
        <f t="shared" si="14"/>
        <v>项</v>
      </c>
    </row>
    <row r="310" ht="36" customHeight="1" spans="1:7">
      <c r="A310" s="378" t="s">
        <v>602</v>
      </c>
      <c r="B310" s="179" t="s">
        <v>603</v>
      </c>
      <c r="C310" s="380">
        <f>SUM(C311)</f>
        <v>30</v>
      </c>
      <c r="D310" s="380">
        <f>SUM(D311)</f>
        <v>30</v>
      </c>
      <c r="E310" s="152">
        <f t="shared" si="15"/>
        <v>0</v>
      </c>
      <c r="F310" s="379" t="str">
        <f t="shared" si="13"/>
        <v>是</v>
      </c>
      <c r="G310" s="290" t="str">
        <f t="shared" si="14"/>
        <v>款</v>
      </c>
    </row>
    <row r="311" ht="36" customHeight="1" spans="1:7">
      <c r="A311" s="378" t="s">
        <v>604</v>
      </c>
      <c r="B311" s="179" t="s">
        <v>605</v>
      </c>
      <c r="C311" s="380">
        <v>30</v>
      </c>
      <c r="D311" s="380">
        <v>30</v>
      </c>
      <c r="E311" s="152">
        <f t="shared" si="15"/>
        <v>0</v>
      </c>
      <c r="F311" s="379" t="str">
        <f t="shared" si="13"/>
        <v>是</v>
      </c>
      <c r="G311" s="290" t="str">
        <f t="shared" si="14"/>
        <v>项</v>
      </c>
    </row>
    <row r="312" ht="36" customHeight="1" spans="1:7">
      <c r="A312" s="378" t="s">
        <v>76</v>
      </c>
      <c r="B312" s="171" t="s">
        <v>77</v>
      </c>
      <c r="C312" s="380">
        <f>SUM(C313,C316,C327,C334,C342,C351,C365,C375,C385,C393,C399)</f>
        <v>4420</v>
      </c>
      <c r="D312" s="380">
        <f>SUM(D313,D316,D327,D334,D342,D351,D365,D375,D385,D393,D399)</f>
        <v>5219</v>
      </c>
      <c r="E312" s="152">
        <f t="shared" si="15"/>
        <v>0.181</v>
      </c>
      <c r="F312" s="379" t="str">
        <f t="shared" si="13"/>
        <v>是</v>
      </c>
      <c r="G312" s="290" t="str">
        <f t="shared" si="14"/>
        <v>类</v>
      </c>
    </row>
    <row r="313" ht="36" customHeight="1" spans="1:7">
      <c r="A313" s="378" t="s">
        <v>606</v>
      </c>
      <c r="B313" s="179" t="s">
        <v>607</v>
      </c>
      <c r="C313" s="380">
        <f>SUM(C314:C315)</f>
        <v>10</v>
      </c>
      <c r="D313" s="380">
        <f>SUM(D314:D315)</f>
        <v>20</v>
      </c>
      <c r="E313" s="152">
        <f t="shared" si="15"/>
        <v>1</v>
      </c>
      <c r="F313" s="379" t="str">
        <f t="shared" si="13"/>
        <v>是</v>
      </c>
      <c r="G313" s="290" t="str">
        <f t="shared" si="14"/>
        <v>款</v>
      </c>
    </row>
    <row r="314" ht="36" customHeight="1" spans="1:7">
      <c r="A314" s="378" t="s">
        <v>608</v>
      </c>
      <c r="B314" s="179" t="s">
        <v>609</v>
      </c>
      <c r="C314" s="380">
        <v>10</v>
      </c>
      <c r="D314" s="380">
        <v>20</v>
      </c>
      <c r="E314" s="152">
        <f t="shared" si="15"/>
        <v>1</v>
      </c>
      <c r="F314" s="379" t="str">
        <f t="shared" si="13"/>
        <v>是</v>
      </c>
      <c r="G314" s="290" t="str">
        <f t="shared" si="14"/>
        <v>项</v>
      </c>
    </row>
    <row r="315" ht="36" customHeight="1" spans="1:7">
      <c r="A315" s="378" t="s">
        <v>610</v>
      </c>
      <c r="B315" s="179" t="s">
        <v>611</v>
      </c>
      <c r="C315" s="380">
        <v>0</v>
      </c>
      <c r="D315" s="380">
        <v>0</v>
      </c>
      <c r="E315" s="152" t="str">
        <f t="shared" si="15"/>
        <v/>
      </c>
      <c r="F315" s="379" t="str">
        <f t="shared" si="13"/>
        <v>否</v>
      </c>
      <c r="G315" s="290" t="str">
        <f t="shared" si="14"/>
        <v>项</v>
      </c>
    </row>
    <row r="316" ht="36" customHeight="1" spans="1:7">
      <c r="A316" s="378" t="s">
        <v>612</v>
      </c>
      <c r="B316" s="179" t="s">
        <v>613</v>
      </c>
      <c r="C316" s="380">
        <f>SUM(C317:C326)</f>
        <v>3714</v>
      </c>
      <c r="D316" s="380">
        <f>SUM(D317:D326)</f>
        <v>4466</v>
      </c>
      <c r="E316" s="152">
        <f t="shared" si="15"/>
        <v>0.202</v>
      </c>
      <c r="F316" s="379" t="str">
        <f t="shared" si="13"/>
        <v>是</v>
      </c>
      <c r="G316" s="290" t="str">
        <f t="shared" si="14"/>
        <v>款</v>
      </c>
    </row>
    <row r="317" ht="36" customHeight="1" spans="1:7">
      <c r="A317" s="378" t="s">
        <v>614</v>
      </c>
      <c r="B317" s="179" t="s">
        <v>141</v>
      </c>
      <c r="C317" s="380">
        <v>2050</v>
      </c>
      <c r="D317" s="380">
        <v>3116</v>
      </c>
      <c r="E317" s="152">
        <f t="shared" si="15"/>
        <v>0.52</v>
      </c>
      <c r="F317" s="379" t="str">
        <f t="shared" si="13"/>
        <v>是</v>
      </c>
      <c r="G317" s="290" t="str">
        <f t="shared" si="14"/>
        <v>项</v>
      </c>
    </row>
    <row r="318" ht="36" customHeight="1" spans="1:7">
      <c r="A318" s="378" t="s">
        <v>615</v>
      </c>
      <c r="B318" s="179" t="s">
        <v>143</v>
      </c>
      <c r="C318" s="380">
        <v>707</v>
      </c>
      <c r="D318" s="380">
        <v>693</v>
      </c>
      <c r="E318" s="152">
        <f t="shared" si="15"/>
        <v>-0.02</v>
      </c>
      <c r="F318" s="379" t="str">
        <f t="shared" si="13"/>
        <v>是</v>
      </c>
      <c r="G318" s="290" t="str">
        <f t="shared" si="14"/>
        <v>项</v>
      </c>
    </row>
    <row r="319" ht="36" customHeight="1" spans="1:7">
      <c r="A319" s="378" t="s">
        <v>616</v>
      </c>
      <c r="B319" s="179" t="s">
        <v>145</v>
      </c>
      <c r="C319" s="380">
        <v>0</v>
      </c>
      <c r="D319" s="380">
        <v>0</v>
      </c>
      <c r="E319" s="152" t="str">
        <f t="shared" si="15"/>
        <v/>
      </c>
      <c r="F319" s="379" t="str">
        <f t="shared" si="13"/>
        <v>否</v>
      </c>
      <c r="G319" s="290" t="str">
        <f t="shared" si="14"/>
        <v>项</v>
      </c>
    </row>
    <row r="320" ht="36" customHeight="1" spans="1:7">
      <c r="A320" s="378" t="s">
        <v>617</v>
      </c>
      <c r="B320" s="179" t="s">
        <v>242</v>
      </c>
      <c r="C320" s="380">
        <v>40</v>
      </c>
      <c r="D320" s="380">
        <v>81</v>
      </c>
      <c r="E320" s="152">
        <f t="shared" si="15"/>
        <v>1.025</v>
      </c>
      <c r="F320" s="379" t="str">
        <f t="shared" si="13"/>
        <v>是</v>
      </c>
      <c r="G320" s="290" t="str">
        <f t="shared" si="14"/>
        <v>项</v>
      </c>
    </row>
    <row r="321" ht="36" customHeight="1" spans="1:7">
      <c r="A321" s="378" t="s">
        <v>618</v>
      </c>
      <c r="B321" s="179" t="s">
        <v>619</v>
      </c>
      <c r="C321" s="380">
        <v>867</v>
      </c>
      <c r="D321" s="380">
        <v>524</v>
      </c>
      <c r="E321" s="152">
        <f t="shared" si="15"/>
        <v>-0.396</v>
      </c>
      <c r="F321" s="379" t="str">
        <f t="shared" si="13"/>
        <v>是</v>
      </c>
      <c r="G321" s="290" t="str">
        <f t="shared" si="14"/>
        <v>项</v>
      </c>
    </row>
    <row r="322" ht="36" customHeight="1" spans="1:7">
      <c r="A322" s="378" t="s">
        <v>620</v>
      </c>
      <c r="B322" s="179" t="s">
        <v>621</v>
      </c>
      <c r="C322" s="380">
        <v>0</v>
      </c>
      <c r="D322" s="380">
        <v>0</v>
      </c>
      <c r="E322" s="152" t="str">
        <f t="shared" si="15"/>
        <v/>
      </c>
      <c r="F322" s="379" t="str">
        <f t="shared" si="13"/>
        <v>否</v>
      </c>
      <c r="G322" s="290" t="str">
        <f t="shared" si="14"/>
        <v>项</v>
      </c>
    </row>
    <row r="323" ht="36" customHeight="1" spans="1:7">
      <c r="A323" s="378" t="s">
        <v>622</v>
      </c>
      <c r="B323" s="179" t="s">
        <v>623</v>
      </c>
      <c r="C323" s="380">
        <v>0</v>
      </c>
      <c r="D323" s="380">
        <v>0</v>
      </c>
      <c r="E323" s="152" t="str">
        <f t="shared" si="15"/>
        <v/>
      </c>
      <c r="F323" s="379" t="str">
        <f t="shared" si="13"/>
        <v>否</v>
      </c>
      <c r="G323" s="290" t="str">
        <f t="shared" si="14"/>
        <v>项</v>
      </c>
    </row>
    <row r="324" ht="36" customHeight="1" spans="1:7">
      <c r="A324" s="378" t="s">
        <v>624</v>
      </c>
      <c r="B324" s="179" t="s">
        <v>625</v>
      </c>
      <c r="C324" s="380">
        <v>0</v>
      </c>
      <c r="D324" s="380">
        <v>0</v>
      </c>
      <c r="E324" s="152" t="str">
        <f t="shared" si="15"/>
        <v/>
      </c>
      <c r="F324" s="379" t="str">
        <f t="shared" ref="F324:F387" si="16">IF(LEN(A324)=3,"是",IF(B324&lt;&gt;"",IF(SUM(C324:D324)&lt;&gt;0,"是","否"),"是"))</f>
        <v>否</v>
      </c>
      <c r="G324" s="290" t="str">
        <f t="shared" ref="G324:G387" si="17">IF(LEN(A324)=3,"类",IF(LEN(A324)=5,"款","项"))</f>
        <v>项</v>
      </c>
    </row>
    <row r="325" ht="36" customHeight="1" spans="1:7">
      <c r="A325" s="378" t="s">
        <v>626</v>
      </c>
      <c r="B325" s="179" t="s">
        <v>159</v>
      </c>
      <c r="C325" s="380">
        <v>0</v>
      </c>
      <c r="D325" s="380">
        <v>0</v>
      </c>
      <c r="E325" s="152" t="str">
        <f t="shared" si="15"/>
        <v/>
      </c>
      <c r="F325" s="379" t="str">
        <f t="shared" si="16"/>
        <v>否</v>
      </c>
      <c r="G325" s="290" t="str">
        <f t="shared" si="17"/>
        <v>项</v>
      </c>
    </row>
    <row r="326" ht="36" customHeight="1" spans="1:7">
      <c r="A326" s="378" t="s">
        <v>627</v>
      </c>
      <c r="B326" s="179" t="s">
        <v>628</v>
      </c>
      <c r="C326" s="380">
        <v>50</v>
      </c>
      <c r="D326" s="380">
        <v>52</v>
      </c>
      <c r="E326" s="152">
        <f t="shared" si="15"/>
        <v>0.04</v>
      </c>
      <c r="F326" s="379" t="str">
        <f t="shared" si="16"/>
        <v>是</v>
      </c>
      <c r="G326" s="290" t="str">
        <f t="shared" si="17"/>
        <v>项</v>
      </c>
    </row>
    <row r="327" ht="36" customHeight="1" spans="1:7">
      <c r="A327" s="378" t="s">
        <v>629</v>
      </c>
      <c r="B327" s="179" t="s">
        <v>630</v>
      </c>
      <c r="C327" s="380">
        <f>SUM(C328:C333)</f>
        <v>0</v>
      </c>
      <c r="D327" s="380">
        <f>SUM(D328:D333)</f>
        <v>0</v>
      </c>
      <c r="E327" s="152" t="str">
        <f t="shared" si="15"/>
        <v/>
      </c>
      <c r="F327" s="379" t="str">
        <f t="shared" si="16"/>
        <v>否</v>
      </c>
      <c r="G327" s="290" t="str">
        <f t="shared" si="17"/>
        <v>款</v>
      </c>
    </row>
    <row r="328" ht="36" customHeight="1" spans="1:7">
      <c r="A328" s="378" t="s">
        <v>631</v>
      </c>
      <c r="B328" s="179" t="s">
        <v>141</v>
      </c>
      <c r="C328" s="380">
        <v>0</v>
      </c>
      <c r="D328" s="380">
        <v>0</v>
      </c>
      <c r="E328" s="152" t="str">
        <f t="shared" si="15"/>
        <v/>
      </c>
      <c r="F328" s="379" t="str">
        <f t="shared" si="16"/>
        <v>否</v>
      </c>
      <c r="G328" s="290" t="str">
        <f t="shared" si="17"/>
        <v>项</v>
      </c>
    </row>
    <row r="329" ht="36" customHeight="1" spans="1:7">
      <c r="A329" s="378" t="s">
        <v>632</v>
      </c>
      <c r="B329" s="179" t="s">
        <v>143</v>
      </c>
      <c r="C329" s="380">
        <v>0</v>
      </c>
      <c r="D329" s="380">
        <v>0</v>
      </c>
      <c r="E329" s="152" t="str">
        <f t="shared" si="15"/>
        <v/>
      </c>
      <c r="F329" s="379" t="str">
        <f t="shared" si="16"/>
        <v>否</v>
      </c>
      <c r="G329" s="290" t="str">
        <f t="shared" si="17"/>
        <v>项</v>
      </c>
    </row>
    <row r="330" ht="36" customHeight="1" spans="1:7">
      <c r="A330" s="378" t="s">
        <v>633</v>
      </c>
      <c r="B330" s="179" t="s">
        <v>145</v>
      </c>
      <c r="C330" s="380">
        <v>0</v>
      </c>
      <c r="D330" s="380">
        <v>0</v>
      </c>
      <c r="E330" s="152" t="str">
        <f t="shared" ref="E330:E393" si="18">IF(C330&gt;0,D330/C330-1,IF(C330&lt;0,-(D330/C330-1),""))</f>
        <v/>
      </c>
      <c r="F330" s="379" t="str">
        <f t="shared" si="16"/>
        <v>否</v>
      </c>
      <c r="G330" s="290" t="str">
        <f t="shared" si="17"/>
        <v>项</v>
      </c>
    </row>
    <row r="331" ht="36" customHeight="1" spans="1:7">
      <c r="A331" s="378" t="s">
        <v>634</v>
      </c>
      <c r="B331" s="179" t="s">
        <v>635</v>
      </c>
      <c r="C331" s="380">
        <v>0</v>
      </c>
      <c r="D331" s="380">
        <v>0</v>
      </c>
      <c r="E331" s="152" t="str">
        <f t="shared" si="18"/>
        <v/>
      </c>
      <c r="F331" s="379" t="str">
        <f t="shared" si="16"/>
        <v>否</v>
      </c>
      <c r="G331" s="290" t="str">
        <f t="shared" si="17"/>
        <v>项</v>
      </c>
    </row>
    <row r="332" ht="36" customHeight="1" spans="1:7">
      <c r="A332" s="378" t="s">
        <v>636</v>
      </c>
      <c r="B332" s="179" t="s">
        <v>159</v>
      </c>
      <c r="C332" s="380">
        <v>0</v>
      </c>
      <c r="D332" s="380">
        <v>0</v>
      </c>
      <c r="E332" s="152" t="str">
        <f t="shared" si="18"/>
        <v/>
      </c>
      <c r="F332" s="379" t="str">
        <f t="shared" si="16"/>
        <v>否</v>
      </c>
      <c r="G332" s="290" t="str">
        <f t="shared" si="17"/>
        <v>项</v>
      </c>
    </row>
    <row r="333" ht="36" customHeight="1" spans="1:7">
      <c r="A333" s="378" t="s">
        <v>637</v>
      </c>
      <c r="B333" s="179" t="s">
        <v>638</v>
      </c>
      <c r="C333" s="380">
        <v>0</v>
      </c>
      <c r="D333" s="380">
        <v>0</v>
      </c>
      <c r="E333" s="152" t="str">
        <f t="shared" si="18"/>
        <v/>
      </c>
      <c r="F333" s="379" t="str">
        <f t="shared" si="16"/>
        <v>否</v>
      </c>
      <c r="G333" s="290" t="str">
        <f t="shared" si="17"/>
        <v>项</v>
      </c>
    </row>
    <row r="334" ht="36" customHeight="1" spans="1:7">
      <c r="A334" s="378" t="s">
        <v>639</v>
      </c>
      <c r="B334" s="179" t="s">
        <v>640</v>
      </c>
      <c r="C334" s="380">
        <f>SUM(C335:C341)</f>
        <v>74</v>
      </c>
      <c r="D334" s="380">
        <f>SUM(D335:D341)</f>
        <v>43</v>
      </c>
      <c r="E334" s="152">
        <f t="shared" si="18"/>
        <v>-0.419</v>
      </c>
      <c r="F334" s="379" t="str">
        <f t="shared" si="16"/>
        <v>是</v>
      </c>
      <c r="G334" s="290" t="str">
        <f t="shared" si="17"/>
        <v>款</v>
      </c>
    </row>
    <row r="335" ht="36" customHeight="1" spans="1:7">
      <c r="A335" s="378" t="s">
        <v>641</v>
      </c>
      <c r="B335" s="179" t="s">
        <v>141</v>
      </c>
      <c r="C335" s="380">
        <v>72</v>
      </c>
      <c r="D335" s="380">
        <v>40</v>
      </c>
      <c r="E335" s="152">
        <f t="shared" si="18"/>
        <v>-0.444</v>
      </c>
      <c r="F335" s="379" t="str">
        <f t="shared" si="16"/>
        <v>是</v>
      </c>
      <c r="G335" s="290" t="str">
        <f t="shared" si="17"/>
        <v>项</v>
      </c>
    </row>
    <row r="336" ht="36" customHeight="1" spans="1:7">
      <c r="A336" s="378" t="s">
        <v>642</v>
      </c>
      <c r="B336" s="179" t="s">
        <v>143</v>
      </c>
      <c r="C336" s="380">
        <v>0</v>
      </c>
      <c r="D336" s="380">
        <v>0</v>
      </c>
      <c r="E336" s="152" t="str">
        <f t="shared" si="18"/>
        <v/>
      </c>
      <c r="F336" s="379" t="str">
        <f t="shared" si="16"/>
        <v>否</v>
      </c>
      <c r="G336" s="290" t="str">
        <f t="shared" si="17"/>
        <v>项</v>
      </c>
    </row>
    <row r="337" ht="36" customHeight="1" spans="1:7">
      <c r="A337" s="378" t="s">
        <v>643</v>
      </c>
      <c r="B337" s="179" t="s">
        <v>145</v>
      </c>
      <c r="C337" s="380">
        <v>0</v>
      </c>
      <c r="D337" s="380">
        <v>0</v>
      </c>
      <c r="E337" s="152" t="str">
        <f t="shared" si="18"/>
        <v/>
      </c>
      <c r="F337" s="379" t="str">
        <f t="shared" si="16"/>
        <v>否</v>
      </c>
      <c r="G337" s="290" t="str">
        <f t="shared" si="17"/>
        <v>项</v>
      </c>
    </row>
    <row r="338" ht="36" customHeight="1" spans="1:7">
      <c r="A338" s="378" t="s">
        <v>644</v>
      </c>
      <c r="B338" s="179" t="s">
        <v>645</v>
      </c>
      <c r="C338" s="380">
        <v>0</v>
      </c>
      <c r="D338" s="380">
        <v>0</v>
      </c>
      <c r="E338" s="152" t="str">
        <f t="shared" si="18"/>
        <v/>
      </c>
      <c r="F338" s="379" t="str">
        <f t="shared" si="16"/>
        <v>否</v>
      </c>
      <c r="G338" s="290" t="str">
        <f t="shared" si="17"/>
        <v>项</v>
      </c>
    </row>
    <row r="339" ht="36" customHeight="1" spans="1:7">
      <c r="A339" s="378" t="s">
        <v>646</v>
      </c>
      <c r="B339" s="179" t="s">
        <v>647</v>
      </c>
      <c r="C339" s="380">
        <v>0</v>
      </c>
      <c r="D339" s="380">
        <v>0</v>
      </c>
      <c r="E339" s="152" t="str">
        <f t="shared" si="18"/>
        <v/>
      </c>
      <c r="F339" s="379" t="str">
        <f t="shared" si="16"/>
        <v>否</v>
      </c>
      <c r="G339" s="290" t="str">
        <f t="shared" si="17"/>
        <v>项</v>
      </c>
    </row>
    <row r="340" ht="36" customHeight="1" spans="1:7">
      <c r="A340" s="378" t="s">
        <v>648</v>
      </c>
      <c r="B340" s="179" t="s">
        <v>159</v>
      </c>
      <c r="C340" s="380">
        <v>0</v>
      </c>
      <c r="D340" s="380">
        <v>0</v>
      </c>
      <c r="E340" s="152" t="str">
        <f t="shared" si="18"/>
        <v/>
      </c>
      <c r="F340" s="379" t="str">
        <f t="shared" si="16"/>
        <v>否</v>
      </c>
      <c r="G340" s="290" t="str">
        <f t="shared" si="17"/>
        <v>项</v>
      </c>
    </row>
    <row r="341" ht="36" customHeight="1" spans="1:7">
      <c r="A341" s="378" t="s">
        <v>649</v>
      </c>
      <c r="B341" s="179" t="s">
        <v>650</v>
      </c>
      <c r="C341" s="380">
        <v>2</v>
      </c>
      <c r="D341" s="380">
        <v>3</v>
      </c>
      <c r="E341" s="152">
        <f t="shared" si="18"/>
        <v>0.5</v>
      </c>
      <c r="F341" s="379" t="str">
        <f t="shared" si="16"/>
        <v>是</v>
      </c>
      <c r="G341" s="290" t="str">
        <f t="shared" si="17"/>
        <v>项</v>
      </c>
    </row>
    <row r="342" ht="36" customHeight="1" spans="1:7">
      <c r="A342" s="378" t="s">
        <v>651</v>
      </c>
      <c r="B342" s="179" t="s">
        <v>652</v>
      </c>
      <c r="C342" s="380">
        <f>SUM(C343:C350)</f>
        <v>85</v>
      </c>
      <c r="D342" s="380">
        <f>SUM(D343:D350)</f>
        <v>64</v>
      </c>
      <c r="E342" s="152">
        <f t="shared" si="18"/>
        <v>-0.247</v>
      </c>
      <c r="F342" s="379" t="str">
        <f t="shared" si="16"/>
        <v>是</v>
      </c>
      <c r="G342" s="290" t="str">
        <f t="shared" si="17"/>
        <v>款</v>
      </c>
    </row>
    <row r="343" ht="36" customHeight="1" spans="1:7">
      <c r="A343" s="378" t="s">
        <v>653</v>
      </c>
      <c r="B343" s="179" t="s">
        <v>141</v>
      </c>
      <c r="C343" s="380">
        <v>25</v>
      </c>
      <c r="D343" s="380">
        <v>60</v>
      </c>
      <c r="E343" s="152">
        <f t="shared" si="18"/>
        <v>1.4</v>
      </c>
      <c r="F343" s="379" t="str">
        <f t="shared" si="16"/>
        <v>是</v>
      </c>
      <c r="G343" s="290" t="str">
        <f t="shared" si="17"/>
        <v>项</v>
      </c>
    </row>
    <row r="344" ht="36" customHeight="1" spans="1:7">
      <c r="A344" s="378" t="s">
        <v>654</v>
      </c>
      <c r="B344" s="179" t="s">
        <v>143</v>
      </c>
      <c r="C344" s="380">
        <v>0</v>
      </c>
      <c r="D344" s="380">
        <v>0</v>
      </c>
      <c r="E344" s="152" t="str">
        <f t="shared" si="18"/>
        <v/>
      </c>
      <c r="F344" s="379" t="str">
        <f t="shared" si="16"/>
        <v>否</v>
      </c>
      <c r="G344" s="290" t="str">
        <f t="shared" si="17"/>
        <v>项</v>
      </c>
    </row>
    <row r="345" ht="36" customHeight="1" spans="1:7">
      <c r="A345" s="378" t="s">
        <v>655</v>
      </c>
      <c r="B345" s="179" t="s">
        <v>145</v>
      </c>
      <c r="C345" s="380">
        <v>0</v>
      </c>
      <c r="D345" s="380">
        <v>0</v>
      </c>
      <c r="E345" s="152" t="str">
        <f t="shared" si="18"/>
        <v/>
      </c>
      <c r="F345" s="379" t="str">
        <f t="shared" si="16"/>
        <v>否</v>
      </c>
      <c r="G345" s="290" t="str">
        <f t="shared" si="17"/>
        <v>项</v>
      </c>
    </row>
    <row r="346" ht="36" customHeight="1" spans="1:7">
      <c r="A346" s="378" t="s">
        <v>656</v>
      </c>
      <c r="B346" s="179" t="s">
        <v>657</v>
      </c>
      <c r="C346" s="380">
        <v>0</v>
      </c>
      <c r="D346" s="380">
        <v>0</v>
      </c>
      <c r="E346" s="152" t="str">
        <f t="shared" si="18"/>
        <v/>
      </c>
      <c r="F346" s="379" t="str">
        <f t="shared" si="16"/>
        <v>否</v>
      </c>
      <c r="G346" s="290" t="str">
        <f t="shared" si="17"/>
        <v>项</v>
      </c>
    </row>
    <row r="347" ht="36" customHeight="1" spans="1:7">
      <c r="A347" s="378" t="s">
        <v>658</v>
      </c>
      <c r="B347" s="179" t="s">
        <v>659</v>
      </c>
      <c r="C347" s="380">
        <v>0</v>
      </c>
      <c r="D347" s="380">
        <v>0</v>
      </c>
      <c r="E347" s="152" t="str">
        <f t="shared" si="18"/>
        <v/>
      </c>
      <c r="F347" s="379" t="str">
        <f t="shared" si="16"/>
        <v>否</v>
      </c>
      <c r="G347" s="290" t="str">
        <f t="shared" si="17"/>
        <v>项</v>
      </c>
    </row>
    <row r="348" ht="36" customHeight="1" spans="1:7">
      <c r="A348" s="378" t="s">
        <v>660</v>
      </c>
      <c r="B348" s="179" t="s">
        <v>661</v>
      </c>
      <c r="C348" s="380">
        <v>0</v>
      </c>
      <c r="D348" s="380">
        <v>0</v>
      </c>
      <c r="E348" s="152" t="str">
        <f t="shared" si="18"/>
        <v/>
      </c>
      <c r="F348" s="379" t="str">
        <f t="shared" si="16"/>
        <v>否</v>
      </c>
      <c r="G348" s="290" t="str">
        <f t="shared" si="17"/>
        <v>项</v>
      </c>
    </row>
    <row r="349" ht="36" customHeight="1" spans="1:7">
      <c r="A349" s="378" t="s">
        <v>662</v>
      </c>
      <c r="B349" s="179" t="s">
        <v>159</v>
      </c>
      <c r="C349" s="380">
        <v>0</v>
      </c>
      <c r="D349" s="380">
        <v>0</v>
      </c>
      <c r="E349" s="152" t="str">
        <f t="shared" si="18"/>
        <v/>
      </c>
      <c r="F349" s="379" t="str">
        <f t="shared" si="16"/>
        <v>否</v>
      </c>
      <c r="G349" s="290" t="str">
        <f t="shared" si="17"/>
        <v>项</v>
      </c>
    </row>
    <row r="350" ht="36" customHeight="1" spans="1:7">
      <c r="A350" s="378" t="s">
        <v>663</v>
      </c>
      <c r="B350" s="179" t="s">
        <v>664</v>
      </c>
      <c r="C350" s="380">
        <v>60</v>
      </c>
      <c r="D350" s="380">
        <v>4</v>
      </c>
      <c r="E350" s="152">
        <f t="shared" si="18"/>
        <v>-0.933</v>
      </c>
      <c r="F350" s="379" t="str">
        <f t="shared" si="16"/>
        <v>是</v>
      </c>
      <c r="G350" s="290" t="str">
        <f t="shared" si="17"/>
        <v>项</v>
      </c>
    </row>
    <row r="351" ht="36" customHeight="1" spans="1:7">
      <c r="A351" s="378" t="s">
        <v>665</v>
      </c>
      <c r="B351" s="179" t="s">
        <v>666</v>
      </c>
      <c r="C351" s="380">
        <f>SUM(C352:C364)</f>
        <v>457</v>
      </c>
      <c r="D351" s="380">
        <f>SUM(D352:D364)</f>
        <v>588</v>
      </c>
      <c r="E351" s="152">
        <f t="shared" si="18"/>
        <v>0.287</v>
      </c>
      <c r="F351" s="379" t="str">
        <f t="shared" si="16"/>
        <v>是</v>
      </c>
      <c r="G351" s="290" t="str">
        <f t="shared" si="17"/>
        <v>款</v>
      </c>
    </row>
    <row r="352" ht="36" customHeight="1" spans="1:7">
      <c r="A352" s="378" t="s">
        <v>667</v>
      </c>
      <c r="B352" s="179" t="s">
        <v>141</v>
      </c>
      <c r="C352" s="380">
        <v>310</v>
      </c>
      <c r="D352" s="380">
        <v>380</v>
      </c>
      <c r="E352" s="152">
        <f t="shared" si="18"/>
        <v>0.226</v>
      </c>
      <c r="F352" s="379" t="str">
        <f t="shared" si="16"/>
        <v>是</v>
      </c>
      <c r="G352" s="290" t="str">
        <f t="shared" si="17"/>
        <v>项</v>
      </c>
    </row>
    <row r="353" ht="36" customHeight="1" spans="1:7">
      <c r="A353" s="378" t="s">
        <v>668</v>
      </c>
      <c r="B353" s="179" t="s">
        <v>143</v>
      </c>
      <c r="C353" s="380">
        <v>0</v>
      </c>
      <c r="D353" s="380">
        <v>0</v>
      </c>
      <c r="E353" s="152" t="str">
        <f t="shared" si="18"/>
        <v/>
      </c>
      <c r="F353" s="379" t="str">
        <f t="shared" si="16"/>
        <v>否</v>
      </c>
      <c r="G353" s="290" t="str">
        <f t="shared" si="17"/>
        <v>项</v>
      </c>
    </row>
    <row r="354" ht="36" customHeight="1" spans="1:7">
      <c r="A354" s="378" t="s">
        <v>669</v>
      </c>
      <c r="B354" s="179" t="s">
        <v>145</v>
      </c>
      <c r="C354" s="380">
        <v>0</v>
      </c>
      <c r="D354" s="380">
        <v>0</v>
      </c>
      <c r="E354" s="152" t="str">
        <f t="shared" si="18"/>
        <v/>
      </c>
      <c r="F354" s="379" t="str">
        <f t="shared" si="16"/>
        <v>否</v>
      </c>
      <c r="G354" s="290" t="str">
        <f t="shared" si="17"/>
        <v>项</v>
      </c>
    </row>
    <row r="355" ht="36" customHeight="1" spans="1:7">
      <c r="A355" s="378" t="s">
        <v>670</v>
      </c>
      <c r="B355" s="179" t="s">
        <v>671</v>
      </c>
      <c r="C355" s="380">
        <v>30</v>
      </c>
      <c r="D355" s="380">
        <v>36</v>
      </c>
      <c r="E355" s="152">
        <f t="shared" si="18"/>
        <v>0.2</v>
      </c>
      <c r="F355" s="379" t="str">
        <f t="shared" si="16"/>
        <v>是</v>
      </c>
      <c r="G355" s="290" t="str">
        <f t="shared" si="17"/>
        <v>项</v>
      </c>
    </row>
    <row r="356" ht="36" customHeight="1" spans="1:7">
      <c r="A356" s="378" t="s">
        <v>672</v>
      </c>
      <c r="B356" s="179" t="s">
        <v>673</v>
      </c>
      <c r="C356" s="380">
        <v>10</v>
      </c>
      <c r="D356" s="380">
        <v>14</v>
      </c>
      <c r="E356" s="152">
        <f t="shared" si="18"/>
        <v>0.4</v>
      </c>
      <c r="F356" s="379" t="str">
        <f t="shared" si="16"/>
        <v>是</v>
      </c>
      <c r="G356" s="290" t="str">
        <f t="shared" si="17"/>
        <v>项</v>
      </c>
    </row>
    <row r="357" ht="36" customHeight="1" spans="1:7">
      <c r="A357" s="378" t="s">
        <v>674</v>
      </c>
      <c r="B357" s="179" t="s">
        <v>675</v>
      </c>
      <c r="C357" s="380">
        <v>0</v>
      </c>
      <c r="D357" s="380">
        <v>0</v>
      </c>
      <c r="E357" s="152" t="str">
        <f t="shared" si="18"/>
        <v/>
      </c>
      <c r="F357" s="379" t="str">
        <f t="shared" si="16"/>
        <v>否</v>
      </c>
      <c r="G357" s="290" t="str">
        <f t="shared" si="17"/>
        <v>项</v>
      </c>
    </row>
    <row r="358" ht="36" customHeight="1" spans="1:7">
      <c r="A358" s="378" t="s">
        <v>676</v>
      </c>
      <c r="B358" s="179" t="s">
        <v>677</v>
      </c>
      <c r="C358" s="380">
        <v>35</v>
      </c>
      <c r="D358" s="380">
        <v>71</v>
      </c>
      <c r="E358" s="152">
        <f t="shared" si="18"/>
        <v>1.029</v>
      </c>
      <c r="F358" s="379" t="str">
        <f t="shared" si="16"/>
        <v>是</v>
      </c>
      <c r="G358" s="290" t="str">
        <f t="shared" si="17"/>
        <v>项</v>
      </c>
    </row>
    <row r="359" ht="36" customHeight="1" spans="1:7">
      <c r="A359" s="378" t="s">
        <v>678</v>
      </c>
      <c r="B359" s="179" t="s">
        <v>679</v>
      </c>
      <c r="C359" s="380">
        <v>0</v>
      </c>
      <c r="D359" s="380">
        <v>0</v>
      </c>
      <c r="E359" s="152" t="str">
        <f t="shared" si="18"/>
        <v/>
      </c>
      <c r="F359" s="379" t="str">
        <f t="shared" si="16"/>
        <v>否</v>
      </c>
      <c r="G359" s="290" t="str">
        <f t="shared" si="17"/>
        <v>项</v>
      </c>
    </row>
    <row r="360" ht="36" customHeight="1" spans="1:7">
      <c r="A360" s="378" t="s">
        <v>680</v>
      </c>
      <c r="B360" s="179" t="s">
        <v>681</v>
      </c>
      <c r="C360" s="380">
        <v>72</v>
      </c>
      <c r="D360" s="380">
        <v>82</v>
      </c>
      <c r="E360" s="152">
        <f t="shared" si="18"/>
        <v>0.139</v>
      </c>
      <c r="F360" s="379" t="str">
        <f t="shared" si="16"/>
        <v>是</v>
      </c>
      <c r="G360" s="290" t="str">
        <f t="shared" si="17"/>
        <v>项</v>
      </c>
    </row>
    <row r="361" ht="36" customHeight="1" spans="1:7">
      <c r="A361" s="378" t="s">
        <v>682</v>
      </c>
      <c r="B361" s="179" t="s">
        <v>683</v>
      </c>
      <c r="C361" s="380">
        <v>0</v>
      </c>
      <c r="D361" s="380">
        <v>3</v>
      </c>
      <c r="E361" s="152" t="str">
        <f t="shared" si="18"/>
        <v/>
      </c>
      <c r="F361" s="379" t="str">
        <f t="shared" si="16"/>
        <v>是</v>
      </c>
      <c r="G361" s="290" t="str">
        <f t="shared" si="17"/>
        <v>项</v>
      </c>
    </row>
    <row r="362" ht="36" customHeight="1" spans="1:7">
      <c r="A362" s="378" t="s">
        <v>684</v>
      </c>
      <c r="B362" s="179" t="s">
        <v>242</v>
      </c>
      <c r="C362" s="380">
        <v>0</v>
      </c>
      <c r="D362" s="380">
        <v>0</v>
      </c>
      <c r="E362" s="152" t="str">
        <f t="shared" si="18"/>
        <v/>
      </c>
      <c r="F362" s="379" t="str">
        <f t="shared" si="16"/>
        <v>否</v>
      </c>
      <c r="G362" s="290" t="str">
        <f t="shared" si="17"/>
        <v>项</v>
      </c>
    </row>
    <row r="363" ht="36" customHeight="1" spans="1:7">
      <c r="A363" s="378" t="s">
        <v>685</v>
      </c>
      <c r="B363" s="179" t="s">
        <v>159</v>
      </c>
      <c r="C363" s="380">
        <v>0</v>
      </c>
      <c r="D363" s="380">
        <v>0</v>
      </c>
      <c r="E363" s="152" t="str">
        <f t="shared" si="18"/>
        <v/>
      </c>
      <c r="F363" s="379" t="str">
        <f t="shared" si="16"/>
        <v>否</v>
      </c>
      <c r="G363" s="290" t="str">
        <f t="shared" si="17"/>
        <v>项</v>
      </c>
    </row>
    <row r="364" ht="36" customHeight="1" spans="1:7">
      <c r="A364" s="378" t="s">
        <v>686</v>
      </c>
      <c r="B364" s="179" t="s">
        <v>687</v>
      </c>
      <c r="C364" s="380">
        <v>0</v>
      </c>
      <c r="D364" s="380">
        <v>2</v>
      </c>
      <c r="E364" s="152" t="str">
        <f t="shared" si="18"/>
        <v/>
      </c>
      <c r="F364" s="379" t="str">
        <f t="shared" si="16"/>
        <v>是</v>
      </c>
      <c r="G364" s="290" t="str">
        <f t="shared" si="17"/>
        <v>项</v>
      </c>
    </row>
    <row r="365" ht="36" customHeight="1" spans="1:7">
      <c r="A365" s="378" t="s">
        <v>688</v>
      </c>
      <c r="B365" s="179" t="s">
        <v>689</v>
      </c>
      <c r="C365" s="380">
        <f>SUM(C366:C374)</f>
        <v>0</v>
      </c>
      <c r="D365" s="380">
        <f>SUM(D366:D374)</f>
        <v>0</v>
      </c>
      <c r="E365" s="152" t="str">
        <f t="shared" si="18"/>
        <v/>
      </c>
      <c r="F365" s="379" t="str">
        <f t="shared" si="16"/>
        <v>否</v>
      </c>
      <c r="G365" s="290" t="str">
        <f t="shared" si="17"/>
        <v>款</v>
      </c>
    </row>
    <row r="366" ht="36" customHeight="1" spans="1:7">
      <c r="A366" s="378" t="s">
        <v>690</v>
      </c>
      <c r="B366" s="179" t="s">
        <v>141</v>
      </c>
      <c r="C366" s="380">
        <v>0</v>
      </c>
      <c r="D366" s="380">
        <v>0</v>
      </c>
      <c r="E366" s="152" t="str">
        <f t="shared" si="18"/>
        <v/>
      </c>
      <c r="F366" s="379" t="str">
        <f t="shared" si="16"/>
        <v>否</v>
      </c>
      <c r="G366" s="290" t="str">
        <f t="shared" si="17"/>
        <v>项</v>
      </c>
    </row>
    <row r="367" ht="36" customHeight="1" spans="1:7">
      <c r="A367" s="378" t="s">
        <v>691</v>
      </c>
      <c r="B367" s="179" t="s">
        <v>143</v>
      </c>
      <c r="C367" s="380">
        <v>0</v>
      </c>
      <c r="D367" s="380">
        <v>0</v>
      </c>
      <c r="E367" s="152" t="str">
        <f t="shared" si="18"/>
        <v/>
      </c>
      <c r="F367" s="379" t="str">
        <f t="shared" si="16"/>
        <v>否</v>
      </c>
      <c r="G367" s="290" t="str">
        <f t="shared" si="17"/>
        <v>项</v>
      </c>
    </row>
    <row r="368" ht="36" customHeight="1" spans="1:7">
      <c r="A368" s="378" t="s">
        <v>692</v>
      </c>
      <c r="B368" s="179" t="s">
        <v>145</v>
      </c>
      <c r="C368" s="380">
        <v>0</v>
      </c>
      <c r="D368" s="380">
        <v>0</v>
      </c>
      <c r="E368" s="152" t="str">
        <f t="shared" si="18"/>
        <v/>
      </c>
      <c r="F368" s="379" t="str">
        <f t="shared" si="16"/>
        <v>否</v>
      </c>
      <c r="G368" s="290" t="str">
        <f t="shared" si="17"/>
        <v>项</v>
      </c>
    </row>
    <row r="369" ht="36" customHeight="1" spans="1:7">
      <c r="A369" s="378" t="s">
        <v>693</v>
      </c>
      <c r="B369" s="179" t="s">
        <v>694</v>
      </c>
      <c r="C369" s="380">
        <v>0</v>
      </c>
      <c r="D369" s="380">
        <v>0</v>
      </c>
      <c r="E369" s="152" t="str">
        <f t="shared" si="18"/>
        <v/>
      </c>
      <c r="F369" s="379" t="str">
        <f t="shared" si="16"/>
        <v>否</v>
      </c>
      <c r="G369" s="290" t="str">
        <f t="shared" si="17"/>
        <v>项</v>
      </c>
    </row>
    <row r="370" ht="36" customHeight="1" spans="1:7">
      <c r="A370" s="378" t="s">
        <v>695</v>
      </c>
      <c r="B370" s="179" t="s">
        <v>696</v>
      </c>
      <c r="C370" s="380">
        <v>0</v>
      </c>
      <c r="D370" s="380">
        <v>0</v>
      </c>
      <c r="E370" s="152" t="str">
        <f t="shared" si="18"/>
        <v/>
      </c>
      <c r="F370" s="379" t="str">
        <f t="shared" si="16"/>
        <v>否</v>
      </c>
      <c r="G370" s="290" t="str">
        <f t="shared" si="17"/>
        <v>项</v>
      </c>
    </row>
    <row r="371" ht="36" customHeight="1" spans="1:7">
      <c r="A371" s="378" t="s">
        <v>697</v>
      </c>
      <c r="B371" s="179" t="s">
        <v>698</v>
      </c>
      <c r="C371" s="380">
        <v>0</v>
      </c>
      <c r="D371" s="380">
        <v>0</v>
      </c>
      <c r="E371" s="152" t="str">
        <f t="shared" si="18"/>
        <v/>
      </c>
      <c r="F371" s="379" t="str">
        <f t="shared" si="16"/>
        <v>否</v>
      </c>
      <c r="G371" s="290" t="str">
        <f t="shared" si="17"/>
        <v>项</v>
      </c>
    </row>
    <row r="372" ht="36" customHeight="1" spans="1:7">
      <c r="A372" s="378" t="s">
        <v>699</v>
      </c>
      <c r="B372" s="179" t="s">
        <v>242</v>
      </c>
      <c r="C372" s="380">
        <v>0</v>
      </c>
      <c r="D372" s="380">
        <v>0</v>
      </c>
      <c r="E372" s="152" t="str">
        <f t="shared" si="18"/>
        <v/>
      </c>
      <c r="F372" s="379" t="str">
        <f t="shared" si="16"/>
        <v>否</v>
      </c>
      <c r="G372" s="290" t="str">
        <f t="shared" si="17"/>
        <v>项</v>
      </c>
    </row>
    <row r="373" ht="36" customHeight="1" spans="1:7">
      <c r="A373" s="378" t="s">
        <v>700</v>
      </c>
      <c r="B373" s="179" t="s">
        <v>159</v>
      </c>
      <c r="C373" s="380">
        <v>0</v>
      </c>
      <c r="D373" s="380">
        <v>0</v>
      </c>
      <c r="E373" s="152" t="str">
        <f t="shared" si="18"/>
        <v/>
      </c>
      <c r="F373" s="379" t="str">
        <f t="shared" si="16"/>
        <v>否</v>
      </c>
      <c r="G373" s="290" t="str">
        <f t="shared" si="17"/>
        <v>项</v>
      </c>
    </row>
    <row r="374" ht="36" customHeight="1" spans="1:7">
      <c r="A374" s="378" t="s">
        <v>701</v>
      </c>
      <c r="B374" s="179" t="s">
        <v>702</v>
      </c>
      <c r="C374" s="380">
        <v>0</v>
      </c>
      <c r="D374" s="380">
        <v>0</v>
      </c>
      <c r="E374" s="152" t="str">
        <f t="shared" si="18"/>
        <v/>
      </c>
      <c r="F374" s="379" t="str">
        <f t="shared" si="16"/>
        <v>否</v>
      </c>
      <c r="G374" s="290" t="str">
        <f t="shared" si="17"/>
        <v>项</v>
      </c>
    </row>
    <row r="375" ht="36" customHeight="1" spans="1:7">
      <c r="A375" s="378" t="s">
        <v>703</v>
      </c>
      <c r="B375" s="179" t="s">
        <v>704</v>
      </c>
      <c r="C375" s="380">
        <f>SUM(C376:C384)</f>
        <v>0</v>
      </c>
      <c r="D375" s="380">
        <f>SUM(D376:D384)</f>
        <v>0</v>
      </c>
      <c r="E375" s="152" t="str">
        <f t="shared" si="18"/>
        <v/>
      </c>
      <c r="F375" s="379" t="str">
        <f t="shared" si="16"/>
        <v>否</v>
      </c>
      <c r="G375" s="290" t="str">
        <f t="shared" si="17"/>
        <v>款</v>
      </c>
    </row>
    <row r="376" ht="36" customHeight="1" spans="1:7">
      <c r="A376" s="378" t="s">
        <v>705</v>
      </c>
      <c r="B376" s="179" t="s">
        <v>141</v>
      </c>
      <c r="C376" s="380">
        <v>0</v>
      </c>
      <c r="D376" s="380">
        <v>0</v>
      </c>
      <c r="E376" s="152" t="str">
        <f t="shared" si="18"/>
        <v/>
      </c>
      <c r="F376" s="379" t="str">
        <f t="shared" si="16"/>
        <v>否</v>
      </c>
      <c r="G376" s="290" t="str">
        <f t="shared" si="17"/>
        <v>项</v>
      </c>
    </row>
    <row r="377" ht="36" customHeight="1" spans="1:7">
      <c r="A377" s="378" t="s">
        <v>706</v>
      </c>
      <c r="B377" s="179" t="s">
        <v>143</v>
      </c>
      <c r="C377" s="380">
        <v>0</v>
      </c>
      <c r="D377" s="380">
        <v>0</v>
      </c>
      <c r="E377" s="152" t="str">
        <f t="shared" si="18"/>
        <v/>
      </c>
      <c r="F377" s="379" t="str">
        <f t="shared" si="16"/>
        <v>否</v>
      </c>
      <c r="G377" s="290" t="str">
        <f t="shared" si="17"/>
        <v>项</v>
      </c>
    </row>
    <row r="378" ht="36" customHeight="1" spans="1:7">
      <c r="A378" s="378" t="s">
        <v>707</v>
      </c>
      <c r="B378" s="179" t="s">
        <v>145</v>
      </c>
      <c r="C378" s="380">
        <v>0</v>
      </c>
      <c r="D378" s="380">
        <v>0</v>
      </c>
      <c r="E378" s="152" t="str">
        <f t="shared" si="18"/>
        <v/>
      </c>
      <c r="F378" s="379" t="str">
        <f t="shared" si="16"/>
        <v>否</v>
      </c>
      <c r="G378" s="290" t="str">
        <f t="shared" si="17"/>
        <v>项</v>
      </c>
    </row>
    <row r="379" ht="36" customHeight="1" spans="1:7">
      <c r="A379" s="378" t="s">
        <v>708</v>
      </c>
      <c r="B379" s="179" t="s">
        <v>709</v>
      </c>
      <c r="C379" s="380">
        <v>0</v>
      </c>
      <c r="D379" s="380">
        <v>0</v>
      </c>
      <c r="E379" s="152" t="str">
        <f t="shared" si="18"/>
        <v/>
      </c>
      <c r="F379" s="379" t="str">
        <f t="shared" si="16"/>
        <v>否</v>
      </c>
      <c r="G379" s="290" t="str">
        <f t="shared" si="17"/>
        <v>项</v>
      </c>
    </row>
    <row r="380" ht="36" customHeight="1" spans="1:7">
      <c r="A380" s="378" t="s">
        <v>710</v>
      </c>
      <c r="B380" s="179" t="s">
        <v>711</v>
      </c>
      <c r="C380" s="380">
        <v>0</v>
      </c>
      <c r="D380" s="380">
        <v>0</v>
      </c>
      <c r="E380" s="152" t="str">
        <f t="shared" si="18"/>
        <v/>
      </c>
      <c r="F380" s="379" t="str">
        <f t="shared" si="16"/>
        <v>否</v>
      </c>
      <c r="G380" s="290" t="str">
        <f t="shared" si="17"/>
        <v>项</v>
      </c>
    </row>
    <row r="381" ht="36" customHeight="1" spans="1:7">
      <c r="A381" s="378" t="s">
        <v>712</v>
      </c>
      <c r="B381" s="179" t="s">
        <v>713</v>
      </c>
      <c r="C381" s="380">
        <v>0</v>
      </c>
      <c r="D381" s="380">
        <v>0</v>
      </c>
      <c r="E381" s="152" t="str">
        <f t="shared" si="18"/>
        <v/>
      </c>
      <c r="F381" s="379" t="str">
        <f t="shared" si="16"/>
        <v>否</v>
      </c>
      <c r="G381" s="290" t="str">
        <f t="shared" si="17"/>
        <v>项</v>
      </c>
    </row>
    <row r="382" ht="36" customHeight="1" spans="1:7">
      <c r="A382" s="378" t="s">
        <v>714</v>
      </c>
      <c r="B382" s="179" t="s">
        <v>242</v>
      </c>
      <c r="C382" s="380">
        <v>0</v>
      </c>
      <c r="D382" s="380">
        <v>0</v>
      </c>
      <c r="E382" s="152" t="str">
        <f t="shared" si="18"/>
        <v/>
      </c>
      <c r="F382" s="379" t="str">
        <f t="shared" si="16"/>
        <v>否</v>
      </c>
      <c r="G382" s="290" t="str">
        <f t="shared" si="17"/>
        <v>项</v>
      </c>
    </row>
    <row r="383" ht="36" customHeight="1" spans="1:7">
      <c r="A383" s="378" t="s">
        <v>715</v>
      </c>
      <c r="B383" s="179" t="s">
        <v>159</v>
      </c>
      <c r="C383" s="380">
        <v>0</v>
      </c>
      <c r="D383" s="380">
        <v>0</v>
      </c>
      <c r="E383" s="152" t="str">
        <f t="shared" si="18"/>
        <v/>
      </c>
      <c r="F383" s="379" t="str">
        <f t="shared" si="16"/>
        <v>否</v>
      </c>
      <c r="G383" s="290" t="str">
        <f t="shared" si="17"/>
        <v>项</v>
      </c>
    </row>
    <row r="384" ht="36" customHeight="1" spans="1:7">
      <c r="A384" s="378" t="s">
        <v>716</v>
      </c>
      <c r="B384" s="179" t="s">
        <v>717</v>
      </c>
      <c r="C384" s="380">
        <v>0</v>
      </c>
      <c r="D384" s="380">
        <v>0</v>
      </c>
      <c r="E384" s="152" t="str">
        <f t="shared" si="18"/>
        <v/>
      </c>
      <c r="F384" s="379" t="str">
        <f t="shared" si="16"/>
        <v>否</v>
      </c>
      <c r="G384" s="290" t="str">
        <f t="shared" si="17"/>
        <v>项</v>
      </c>
    </row>
    <row r="385" ht="36" customHeight="1" spans="1:7">
      <c r="A385" s="378" t="s">
        <v>718</v>
      </c>
      <c r="B385" s="179" t="s">
        <v>719</v>
      </c>
      <c r="C385" s="380">
        <f>SUM(C386:C392)</f>
        <v>0</v>
      </c>
      <c r="D385" s="380">
        <f>SUM(D386:D392)</f>
        <v>0</v>
      </c>
      <c r="E385" s="152" t="str">
        <f t="shared" si="18"/>
        <v/>
      </c>
      <c r="F385" s="379" t="str">
        <f t="shared" si="16"/>
        <v>否</v>
      </c>
      <c r="G385" s="290" t="str">
        <f t="shared" si="17"/>
        <v>款</v>
      </c>
    </row>
    <row r="386" ht="36" customHeight="1" spans="1:7">
      <c r="A386" s="378" t="s">
        <v>720</v>
      </c>
      <c r="B386" s="179" t="s">
        <v>141</v>
      </c>
      <c r="C386" s="380">
        <v>0</v>
      </c>
      <c r="D386" s="380">
        <v>0</v>
      </c>
      <c r="E386" s="152" t="str">
        <f t="shared" si="18"/>
        <v/>
      </c>
      <c r="F386" s="379" t="str">
        <f t="shared" si="16"/>
        <v>否</v>
      </c>
      <c r="G386" s="290" t="str">
        <f t="shared" si="17"/>
        <v>项</v>
      </c>
    </row>
    <row r="387" ht="36" customHeight="1" spans="1:7">
      <c r="A387" s="378" t="s">
        <v>721</v>
      </c>
      <c r="B387" s="179" t="s">
        <v>143</v>
      </c>
      <c r="C387" s="380">
        <v>0</v>
      </c>
      <c r="D387" s="380">
        <v>0</v>
      </c>
      <c r="E387" s="152" t="str">
        <f t="shared" si="18"/>
        <v/>
      </c>
      <c r="F387" s="379" t="str">
        <f t="shared" si="16"/>
        <v>否</v>
      </c>
      <c r="G387" s="290" t="str">
        <f t="shared" si="17"/>
        <v>项</v>
      </c>
    </row>
    <row r="388" ht="36" customHeight="1" spans="1:7">
      <c r="A388" s="378" t="s">
        <v>722</v>
      </c>
      <c r="B388" s="179" t="s">
        <v>145</v>
      </c>
      <c r="C388" s="380">
        <v>0</v>
      </c>
      <c r="D388" s="380">
        <v>0</v>
      </c>
      <c r="E388" s="152" t="str">
        <f t="shared" si="18"/>
        <v/>
      </c>
      <c r="F388" s="379" t="str">
        <f t="shared" ref="F388:F451" si="19">IF(LEN(A388)=3,"是",IF(B388&lt;&gt;"",IF(SUM(C388:D388)&lt;&gt;0,"是","否"),"是"))</f>
        <v>否</v>
      </c>
      <c r="G388" s="290" t="str">
        <f t="shared" ref="G388:G451" si="20">IF(LEN(A388)=3,"类",IF(LEN(A388)=5,"款","项"))</f>
        <v>项</v>
      </c>
    </row>
    <row r="389" ht="36" customHeight="1" spans="1:7">
      <c r="A389" s="378" t="s">
        <v>723</v>
      </c>
      <c r="B389" s="179" t="s">
        <v>724</v>
      </c>
      <c r="C389" s="380">
        <v>0</v>
      </c>
      <c r="D389" s="380">
        <v>0</v>
      </c>
      <c r="E389" s="152" t="str">
        <f t="shared" si="18"/>
        <v/>
      </c>
      <c r="F389" s="379" t="str">
        <f t="shared" si="19"/>
        <v>否</v>
      </c>
      <c r="G389" s="290" t="str">
        <f t="shared" si="20"/>
        <v>项</v>
      </c>
    </row>
    <row r="390" ht="36" customHeight="1" spans="1:7">
      <c r="A390" s="378" t="s">
        <v>725</v>
      </c>
      <c r="B390" s="179" t="s">
        <v>726</v>
      </c>
      <c r="C390" s="380">
        <v>0</v>
      </c>
      <c r="D390" s="380">
        <v>0</v>
      </c>
      <c r="E390" s="152" t="str">
        <f t="shared" si="18"/>
        <v/>
      </c>
      <c r="F390" s="379" t="str">
        <f t="shared" si="19"/>
        <v>否</v>
      </c>
      <c r="G390" s="290" t="str">
        <f t="shared" si="20"/>
        <v>项</v>
      </c>
    </row>
    <row r="391" ht="36" customHeight="1" spans="1:7">
      <c r="A391" s="378" t="s">
        <v>727</v>
      </c>
      <c r="B391" s="179" t="s">
        <v>159</v>
      </c>
      <c r="C391" s="380">
        <v>0</v>
      </c>
      <c r="D391" s="380">
        <v>0</v>
      </c>
      <c r="E391" s="152" t="str">
        <f t="shared" si="18"/>
        <v/>
      </c>
      <c r="F391" s="379" t="str">
        <f t="shared" si="19"/>
        <v>否</v>
      </c>
      <c r="G391" s="290" t="str">
        <f t="shared" si="20"/>
        <v>项</v>
      </c>
    </row>
    <row r="392" ht="36" customHeight="1" spans="1:7">
      <c r="A392" s="378" t="s">
        <v>728</v>
      </c>
      <c r="B392" s="179" t="s">
        <v>729</v>
      </c>
      <c r="C392" s="380">
        <v>0</v>
      </c>
      <c r="D392" s="380">
        <v>0</v>
      </c>
      <c r="E392" s="152" t="str">
        <f t="shared" si="18"/>
        <v/>
      </c>
      <c r="F392" s="379" t="str">
        <f t="shared" si="19"/>
        <v>否</v>
      </c>
      <c r="G392" s="290" t="str">
        <f t="shared" si="20"/>
        <v>项</v>
      </c>
    </row>
    <row r="393" ht="36" customHeight="1" spans="1:7">
      <c r="A393" s="378" t="s">
        <v>730</v>
      </c>
      <c r="B393" s="179" t="s">
        <v>731</v>
      </c>
      <c r="C393" s="380">
        <f>SUM(C394:C398)</f>
        <v>0</v>
      </c>
      <c r="D393" s="380">
        <f>SUM(D394:D398)</f>
        <v>0</v>
      </c>
      <c r="E393" s="152" t="str">
        <f t="shared" si="18"/>
        <v/>
      </c>
      <c r="F393" s="379" t="str">
        <f t="shared" si="19"/>
        <v>否</v>
      </c>
      <c r="G393" s="290" t="str">
        <f t="shared" si="20"/>
        <v>款</v>
      </c>
    </row>
    <row r="394" ht="36" customHeight="1" spans="1:7">
      <c r="A394" s="378" t="s">
        <v>732</v>
      </c>
      <c r="B394" s="179" t="s">
        <v>141</v>
      </c>
      <c r="C394" s="380">
        <v>0</v>
      </c>
      <c r="D394" s="380">
        <v>0</v>
      </c>
      <c r="E394" s="152" t="str">
        <f t="shared" ref="E394:E457" si="21">IF(C394&gt;0,D394/C394-1,IF(C394&lt;0,-(D394/C394-1),""))</f>
        <v/>
      </c>
      <c r="F394" s="379" t="str">
        <f t="shared" si="19"/>
        <v>否</v>
      </c>
      <c r="G394" s="290" t="str">
        <f t="shared" si="20"/>
        <v>项</v>
      </c>
    </row>
    <row r="395" ht="36" customHeight="1" spans="1:7">
      <c r="A395" s="378" t="s">
        <v>733</v>
      </c>
      <c r="B395" s="179" t="s">
        <v>143</v>
      </c>
      <c r="C395" s="380">
        <v>0</v>
      </c>
      <c r="D395" s="380">
        <v>0</v>
      </c>
      <c r="E395" s="152" t="str">
        <f t="shared" si="21"/>
        <v/>
      </c>
      <c r="F395" s="379" t="str">
        <f t="shared" si="19"/>
        <v>否</v>
      </c>
      <c r="G395" s="290" t="str">
        <f t="shared" si="20"/>
        <v>项</v>
      </c>
    </row>
    <row r="396" ht="36" customHeight="1" spans="1:7">
      <c r="A396" s="378" t="s">
        <v>734</v>
      </c>
      <c r="B396" s="179" t="s">
        <v>242</v>
      </c>
      <c r="C396" s="380">
        <v>0</v>
      </c>
      <c r="D396" s="380">
        <v>0</v>
      </c>
      <c r="E396" s="152" t="str">
        <f t="shared" si="21"/>
        <v/>
      </c>
      <c r="F396" s="379" t="str">
        <f t="shared" si="19"/>
        <v>否</v>
      </c>
      <c r="G396" s="290" t="str">
        <f t="shared" si="20"/>
        <v>项</v>
      </c>
    </row>
    <row r="397" ht="36" customHeight="1" spans="1:7">
      <c r="A397" s="378" t="s">
        <v>735</v>
      </c>
      <c r="B397" s="179" t="s">
        <v>736</v>
      </c>
      <c r="C397" s="380">
        <v>0</v>
      </c>
      <c r="D397" s="380">
        <v>0</v>
      </c>
      <c r="E397" s="152" t="str">
        <f t="shared" si="21"/>
        <v/>
      </c>
      <c r="F397" s="379" t="str">
        <f t="shared" si="19"/>
        <v>否</v>
      </c>
      <c r="G397" s="290" t="str">
        <f t="shared" si="20"/>
        <v>项</v>
      </c>
    </row>
    <row r="398" ht="36" customHeight="1" spans="1:7">
      <c r="A398" s="378" t="s">
        <v>737</v>
      </c>
      <c r="B398" s="179" t="s">
        <v>738</v>
      </c>
      <c r="C398" s="380">
        <v>0</v>
      </c>
      <c r="D398" s="380">
        <v>0</v>
      </c>
      <c r="E398" s="152" t="str">
        <f t="shared" si="21"/>
        <v/>
      </c>
      <c r="F398" s="379" t="str">
        <f t="shared" si="19"/>
        <v>否</v>
      </c>
      <c r="G398" s="290" t="str">
        <f t="shared" si="20"/>
        <v>项</v>
      </c>
    </row>
    <row r="399" ht="36" customHeight="1" spans="1:7">
      <c r="A399" s="378" t="s">
        <v>739</v>
      </c>
      <c r="B399" s="179" t="s">
        <v>740</v>
      </c>
      <c r="C399" s="380">
        <f>SUM(C400:C401)</f>
        <v>80</v>
      </c>
      <c r="D399" s="380">
        <f>SUM(D400:D401)</f>
        <v>38</v>
      </c>
      <c r="E399" s="152">
        <f t="shared" si="21"/>
        <v>-0.525</v>
      </c>
      <c r="F399" s="379" t="str">
        <f t="shared" si="19"/>
        <v>是</v>
      </c>
      <c r="G399" s="290" t="str">
        <f t="shared" si="20"/>
        <v>款</v>
      </c>
    </row>
    <row r="400" ht="36" customHeight="1" spans="1:7">
      <c r="A400" s="378">
        <v>2049902</v>
      </c>
      <c r="B400" s="179" t="s">
        <v>741</v>
      </c>
      <c r="C400" s="380">
        <v>0</v>
      </c>
      <c r="D400" s="380">
        <v>0</v>
      </c>
      <c r="E400" s="152" t="str">
        <f t="shared" si="21"/>
        <v/>
      </c>
      <c r="F400" s="379" t="str">
        <f t="shared" si="19"/>
        <v>否</v>
      </c>
      <c r="G400" s="290" t="str">
        <f t="shared" si="20"/>
        <v>项</v>
      </c>
    </row>
    <row r="401" ht="36" customHeight="1" spans="1:7">
      <c r="A401" s="378">
        <v>2049999</v>
      </c>
      <c r="B401" s="179" t="s">
        <v>742</v>
      </c>
      <c r="C401" s="380">
        <v>80</v>
      </c>
      <c r="D401" s="380">
        <v>38</v>
      </c>
      <c r="E401" s="152">
        <f t="shared" si="21"/>
        <v>-0.525</v>
      </c>
      <c r="F401" s="379" t="str">
        <f t="shared" si="19"/>
        <v>是</v>
      </c>
      <c r="G401" s="290" t="str">
        <f t="shared" si="20"/>
        <v>项</v>
      </c>
    </row>
    <row r="402" ht="36" customHeight="1" spans="1:7">
      <c r="A402" s="378" t="s">
        <v>78</v>
      </c>
      <c r="B402" s="171" t="s">
        <v>79</v>
      </c>
      <c r="C402" s="380">
        <f>SUM(C403,C408,C415,C421,C427,C431,C435,C439,C445,C452)</f>
        <v>34895</v>
      </c>
      <c r="D402" s="380">
        <f>SUM(D403,D408,D415,D421,D427,D431,D435,D439,D445,D452)</f>
        <v>34904</v>
      </c>
      <c r="E402" s="152">
        <f t="shared" si="21"/>
        <v>0</v>
      </c>
      <c r="F402" s="379" t="str">
        <f t="shared" si="19"/>
        <v>是</v>
      </c>
      <c r="G402" s="290" t="str">
        <f t="shared" si="20"/>
        <v>类</v>
      </c>
    </row>
    <row r="403" ht="36" customHeight="1" spans="1:7">
      <c r="A403" s="378" t="s">
        <v>743</v>
      </c>
      <c r="B403" s="179" t="s">
        <v>744</v>
      </c>
      <c r="C403" s="380">
        <f>SUM(C404:C407)</f>
        <v>602</v>
      </c>
      <c r="D403" s="380">
        <f>SUM(D404:D407)</f>
        <v>646</v>
      </c>
      <c r="E403" s="152">
        <f t="shared" si="21"/>
        <v>0.073</v>
      </c>
      <c r="F403" s="379" t="str">
        <f t="shared" si="19"/>
        <v>是</v>
      </c>
      <c r="G403" s="290" t="str">
        <f t="shared" si="20"/>
        <v>款</v>
      </c>
    </row>
    <row r="404" ht="36" customHeight="1" spans="1:7">
      <c r="A404" s="378" t="s">
        <v>745</v>
      </c>
      <c r="B404" s="179" t="s">
        <v>141</v>
      </c>
      <c r="C404" s="380">
        <v>594</v>
      </c>
      <c r="D404" s="380">
        <v>639</v>
      </c>
      <c r="E404" s="152">
        <f t="shared" si="21"/>
        <v>0.076</v>
      </c>
      <c r="F404" s="379" t="str">
        <f t="shared" si="19"/>
        <v>是</v>
      </c>
      <c r="G404" s="290" t="str">
        <f t="shared" si="20"/>
        <v>项</v>
      </c>
    </row>
    <row r="405" ht="36" customHeight="1" spans="1:7">
      <c r="A405" s="378" t="s">
        <v>746</v>
      </c>
      <c r="B405" s="179" t="s">
        <v>143</v>
      </c>
      <c r="C405" s="380">
        <v>0</v>
      </c>
      <c r="D405" s="380">
        <v>0</v>
      </c>
      <c r="E405" s="152" t="str">
        <f t="shared" si="21"/>
        <v/>
      </c>
      <c r="F405" s="379" t="str">
        <f t="shared" si="19"/>
        <v>否</v>
      </c>
      <c r="G405" s="290" t="str">
        <f t="shared" si="20"/>
        <v>项</v>
      </c>
    </row>
    <row r="406" ht="36" customHeight="1" spans="1:7">
      <c r="A406" s="378" t="s">
        <v>747</v>
      </c>
      <c r="B406" s="179" t="s">
        <v>145</v>
      </c>
      <c r="C406" s="380">
        <v>0</v>
      </c>
      <c r="D406" s="380">
        <v>0</v>
      </c>
      <c r="E406" s="152" t="str">
        <f t="shared" si="21"/>
        <v/>
      </c>
      <c r="F406" s="379" t="str">
        <f t="shared" si="19"/>
        <v>否</v>
      </c>
      <c r="G406" s="290" t="str">
        <f t="shared" si="20"/>
        <v>项</v>
      </c>
    </row>
    <row r="407" ht="36" customHeight="1" spans="1:7">
      <c r="A407" s="378" t="s">
        <v>748</v>
      </c>
      <c r="B407" s="179" t="s">
        <v>749</v>
      </c>
      <c r="C407" s="380">
        <v>8</v>
      </c>
      <c r="D407" s="380">
        <v>7</v>
      </c>
      <c r="E407" s="152">
        <f t="shared" si="21"/>
        <v>-0.125</v>
      </c>
      <c r="F407" s="379" t="str">
        <f t="shared" si="19"/>
        <v>是</v>
      </c>
      <c r="G407" s="290" t="str">
        <f t="shared" si="20"/>
        <v>项</v>
      </c>
    </row>
    <row r="408" ht="36" customHeight="1" spans="1:7">
      <c r="A408" s="378" t="s">
        <v>750</v>
      </c>
      <c r="B408" s="179" t="s">
        <v>751</v>
      </c>
      <c r="C408" s="380">
        <f>SUM(C409:C414)</f>
        <v>33013</v>
      </c>
      <c r="D408" s="380">
        <f>SUM(D409:D414)</f>
        <v>32792</v>
      </c>
      <c r="E408" s="152">
        <f t="shared" si="21"/>
        <v>-0.007</v>
      </c>
      <c r="F408" s="379" t="str">
        <f t="shared" si="19"/>
        <v>是</v>
      </c>
      <c r="G408" s="290" t="str">
        <f t="shared" si="20"/>
        <v>款</v>
      </c>
    </row>
    <row r="409" ht="36" customHeight="1" spans="1:7">
      <c r="A409" s="378" t="s">
        <v>752</v>
      </c>
      <c r="B409" s="179" t="s">
        <v>753</v>
      </c>
      <c r="C409" s="380">
        <v>1230</v>
      </c>
      <c r="D409" s="380">
        <v>1079</v>
      </c>
      <c r="E409" s="152">
        <f t="shared" si="21"/>
        <v>-0.123</v>
      </c>
      <c r="F409" s="379" t="str">
        <f t="shared" si="19"/>
        <v>是</v>
      </c>
      <c r="G409" s="290" t="str">
        <f t="shared" si="20"/>
        <v>项</v>
      </c>
    </row>
    <row r="410" ht="36" customHeight="1" spans="1:7">
      <c r="A410" s="378" t="s">
        <v>754</v>
      </c>
      <c r="B410" s="179" t="s">
        <v>755</v>
      </c>
      <c r="C410" s="380">
        <v>18903</v>
      </c>
      <c r="D410" s="380">
        <v>19450</v>
      </c>
      <c r="E410" s="152">
        <f t="shared" si="21"/>
        <v>0.029</v>
      </c>
      <c r="F410" s="379" t="str">
        <f t="shared" si="19"/>
        <v>是</v>
      </c>
      <c r="G410" s="290" t="str">
        <f t="shared" si="20"/>
        <v>项</v>
      </c>
    </row>
    <row r="411" ht="36" customHeight="1" spans="1:7">
      <c r="A411" s="378" t="s">
        <v>756</v>
      </c>
      <c r="B411" s="179" t="s">
        <v>757</v>
      </c>
      <c r="C411" s="380">
        <v>7710</v>
      </c>
      <c r="D411" s="380">
        <v>8757</v>
      </c>
      <c r="E411" s="152">
        <f t="shared" si="21"/>
        <v>0.136</v>
      </c>
      <c r="F411" s="379" t="str">
        <f t="shared" si="19"/>
        <v>是</v>
      </c>
      <c r="G411" s="290" t="str">
        <f t="shared" si="20"/>
        <v>项</v>
      </c>
    </row>
    <row r="412" ht="36" customHeight="1" spans="1:7">
      <c r="A412" s="378" t="s">
        <v>758</v>
      </c>
      <c r="B412" s="179" t="s">
        <v>759</v>
      </c>
      <c r="C412" s="380">
        <v>3350</v>
      </c>
      <c r="D412" s="380">
        <v>3044</v>
      </c>
      <c r="E412" s="152">
        <f t="shared" si="21"/>
        <v>-0.091</v>
      </c>
      <c r="F412" s="379" t="str">
        <f t="shared" si="19"/>
        <v>是</v>
      </c>
      <c r="G412" s="290" t="str">
        <f t="shared" si="20"/>
        <v>项</v>
      </c>
    </row>
    <row r="413" s="371" customFormat="1" ht="36" customHeight="1" spans="1:7">
      <c r="A413" s="378" t="s">
        <v>760</v>
      </c>
      <c r="B413" s="179" t="s">
        <v>761</v>
      </c>
      <c r="C413" s="380">
        <v>20</v>
      </c>
      <c r="D413" s="380">
        <v>0</v>
      </c>
      <c r="E413" s="152">
        <f t="shared" si="21"/>
        <v>-1</v>
      </c>
      <c r="F413" s="379" t="str">
        <f t="shared" si="19"/>
        <v>是</v>
      </c>
      <c r="G413" s="290" t="str">
        <f t="shared" si="20"/>
        <v>项</v>
      </c>
    </row>
    <row r="414" ht="36" customHeight="1" spans="1:7">
      <c r="A414" s="378" t="s">
        <v>762</v>
      </c>
      <c r="B414" s="179" t="s">
        <v>763</v>
      </c>
      <c r="C414" s="380">
        <v>1800</v>
      </c>
      <c r="D414" s="380">
        <v>462</v>
      </c>
      <c r="E414" s="152">
        <f t="shared" si="21"/>
        <v>-0.743</v>
      </c>
      <c r="F414" s="379" t="str">
        <f t="shared" si="19"/>
        <v>是</v>
      </c>
      <c r="G414" s="290" t="str">
        <f t="shared" si="20"/>
        <v>项</v>
      </c>
    </row>
    <row r="415" ht="36" customHeight="1" spans="1:7">
      <c r="A415" s="378" t="s">
        <v>764</v>
      </c>
      <c r="B415" s="179" t="s">
        <v>765</v>
      </c>
      <c r="C415" s="380">
        <f>SUM(C416:C420)</f>
        <v>865</v>
      </c>
      <c r="D415" s="380">
        <f>SUM(D416:D420)</f>
        <v>1001</v>
      </c>
      <c r="E415" s="152">
        <f t="shared" si="21"/>
        <v>0.157</v>
      </c>
      <c r="F415" s="379" t="str">
        <f t="shared" si="19"/>
        <v>是</v>
      </c>
      <c r="G415" s="290" t="str">
        <f t="shared" si="20"/>
        <v>款</v>
      </c>
    </row>
    <row r="416" s="371" customFormat="1" ht="36" customHeight="1" spans="1:7">
      <c r="A416" s="378" t="s">
        <v>766</v>
      </c>
      <c r="B416" s="179" t="s">
        <v>767</v>
      </c>
      <c r="C416" s="380">
        <v>0</v>
      </c>
      <c r="D416" s="380">
        <v>0</v>
      </c>
      <c r="E416" s="152" t="str">
        <f t="shared" si="21"/>
        <v/>
      </c>
      <c r="F416" s="379" t="str">
        <f t="shared" si="19"/>
        <v>否</v>
      </c>
      <c r="G416" s="290" t="str">
        <f t="shared" si="20"/>
        <v>项</v>
      </c>
    </row>
    <row r="417" ht="36" customHeight="1" spans="1:7">
      <c r="A417" s="378" t="s">
        <v>768</v>
      </c>
      <c r="B417" s="179" t="s">
        <v>769</v>
      </c>
      <c r="C417" s="380">
        <v>865</v>
      </c>
      <c r="D417" s="380">
        <v>1001</v>
      </c>
      <c r="E417" s="152">
        <f t="shared" si="21"/>
        <v>0.157</v>
      </c>
      <c r="F417" s="379" t="str">
        <f t="shared" si="19"/>
        <v>是</v>
      </c>
      <c r="G417" s="290" t="str">
        <f t="shared" si="20"/>
        <v>项</v>
      </c>
    </row>
    <row r="418" ht="36" customHeight="1" spans="1:7">
      <c r="A418" s="378" t="s">
        <v>770</v>
      </c>
      <c r="B418" s="179" t="s">
        <v>771</v>
      </c>
      <c r="C418" s="380">
        <v>0</v>
      </c>
      <c r="D418" s="380">
        <v>0</v>
      </c>
      <c r="E418" s="152" t="str">
        <f t="shared" si="21"/>
        <v/>
      </c>
      <c r="F418" s="379" t="str">
        <f t="shared" si="19"/>
        <v>否</v>
      </c>
      <c r="G418" s="290" t="str">
        <f t="shared" si="20"/>
        <v>项</v>
      </c>
    </row>
    <row r="419" ht="36" customHeight="1" spans="1:7">
      <c r="A419" s="378" t="s">
        <v>772</v>
      </c>
      <c r="B419" s="179" t="s">
        <v>773</v>
      </c>
      <c r="C419" s="380">
        <v>0</v>
      </c>
      <c r="D419" s="380">
        <v>0</v>
      </c>
      <c r="E419" s="152" t="str">
        <f t="shared" si="21"/>
        <v/>
      </c>
      <c r="F419" s="379" t="str">
        <f t="shared" si="19"/>
        <v>否</v>
      </c>
      <c r="G419" s="290" t="str">
        <f t="shared" si="20"/>
        <v>项</v>
      </c>
    </row>
    <row r="420" ht="36" customHeight="1" spans="1:7">
      <c r="A420" s="378" t="s">
        <v>774</v>
      </c>
      <c r="B420" s="179" t="s">
        <v>775</v>
      </c>
      <c r="C420" s="380">
        <v>0</v>
      </c>
      <c r="D420" s="380">
        <v>0</v>
      </c>
      <c r="E420" s="152" t="str">
        <f t="shared" si="21"/>
        <v/>
      </c>
      <c r="F420" s="379" t="str">
        <f t="shared" si="19"/>
        <v>否</v>
      </c>
      <c r="G420" s="290" t="str">
        <f t="shared" si="20"/>
        <v>项</v>
      </c>
    </row>
    <row r="421" ht="36" customHeight="1" spans="1:7">
      <c r="A421" s="378" t="s">
        <v>776</v>
      </c>
      <c r="B421" s="179" t="s">
        <v>777</v>
      </c>
      <c r="C421" s="380">
        <f>SUM(C422:C426)</f>
        <v>0</v>
      </c>
      <c r="D421" s="380">
        <f>SUM(D422:D426)</f>
        <v>0</v>
      </c>
      <c r="E421" s="152" t="str">
        <f t="shared" si="21"/>
        <v/>
      </c>
      <c r="F421" s="379" t="str">
        <f t="shared" si="19"/>
        <v>否</v>
      </c>
      <c r="G421" s="290" t="str">
        <f t="shared" si="20"/>
        <v>款</v>
      </c>
    </row>
    <row r="422" ht="36" customHeight="1" spans="1:7">
      <c r="A422" s="378" t="s">
        <v>778</v>
      </c>
      <c r="B422" s="179" t="s">
        <v>779</v>
      </c>
      <c r="C422" s="380">
        <v>0</v>
      </c>
      <c r="D422" s="380">
        <v>0</v>
      </c>
      <c r="E422" s="152" t="str">
        <f t="shared" si="21"/>
        <v/>
      </c>
      <c r="F422" s="379" t="str">
        <f t="shared" si="19"/>
        <v>否</v>
      </c>
      <c r="G422" s="290" t="str">
        <f t="shared" si="20"/>
        <v>项</v>
      </c>
    </row>
    <row r="423" ht="36" customHeight="1" spans="1:7">
      <c r="A423" s="378" t="s">
        <v>780</v>
      </c>
      <c r="B423" s="179" t="s">
        <v>781</v>
      </c>
      <c r="C423" s="380">
        <v>0</v>
      </c>
      <c r="D423" s="380">
        <v>0</v>
      </c>
      <c r="E423" s="152" t="str">
        <f t="shared" si="21"/>
        <v/>
      </c>
      <c r="F423" s="379" t="str">
        <f t="shared" si="19"/>
        <v>否</v>
      </c>
      <c r="G423" s="290" t="str">
        <f t="shared" si="20"/>
        <v>项</v>
      </c>
    </row>
    <row r="424" ht="36" customHeight="1" spans="1:7">
      <c r="A424" s="378" t="s">
        <v>782</v>
      </c>
      <c r="B424" s="179" t="s">
        <v>783</v>
      </c>
      <c r="C424" s="380">
        <v>0</v>
      </c>
      <c r="D424" s="380">
        <v>0</v>
      </c>
      <c r="E424" s="152" t="str">
        <f t="shared" si="21"/>
        <v/>
      </c>
      <c r="F424" s="379" t="str">
        <f t="shared" si="19"/>
        <v>否</v>
      </c>
      <c r="G424" s="290" t="str">
        <f t="shared" si="20"/>
        <v>项</v>
      </c>
    </row>
    <row r="425" ht="36" customHeight="1" spans="1:7">
      <c r="A425" s="378" t="s">
        <v>784</v>
      </c>
      <c r="B425" s="179" t="s">
        <v>785</v>
      </c>
      <c r="C425" s="380">
        <v>0</v>
      </c>
      <c r="D425" s="380">
        <v>0</v>
      </c>
      <c r="E425" s="152" t="str">
        <f t="shared" si="21"/>
        <v/>
      </c>
      <c r="F425" s="379" t="str">
        <f t="shared" si="19"/>
        <v>否</v>
      </c>
      <c r="G425" s="290" t="str">
        <f t="shared" si="20"/>
        <v>项</v>
      </c>
    </row>
    <row r="426" ht="36" customHeight="1" spans="1:7">
      <c r="A426" s="378" t="s">
        <v>786</v>
      </c>
      <c r="B426" s="179" t="s">
        <v>787</v>
      </c>
      <c r="C426" s="380">
        <v>0</v>
      </c>
      <c r="D426" s="380">
        <v>0</v>
      </c>
      <c r="E426" s="152" t="str">
        <f t="shared" si="21"/>
        <v/>
      </c>
      <c r="F426" s="379" t="str">
        <f t="shared" si="19"/>
        <v>否</v>
      </c>
      <c r="G426" s="290" t="str">
        <f t="shared" si="20"/>
        <v>项</v>
      </c>
    </row>
    <row r="427" ht="36" customHeight="1" spans="1:7">
      <c r="A427" s="378" t="s">
        <v>788</v>
      </c>
      <c r="B427" s="179" t="s">
        <v>789</v>
      </c>
      <c r="C427" s="380">
        <f>SUM(C428:C430)</f>
        <v>0</v>
      </c>
      <c r="D427" s="380">
        <f>SUM(D428:D430)</f>
        <v>0</v>
      </c>
      <c r="E427" s="152" t="str">
        <f t="shared" si="21"/>
        <v/>
      </c>
      <c r="F427" s="379" t="str">
        <f t="shared" si="19"/>
        <v>否</v>
      </c>
      <c r="G427" s="290" t="str">
        <f t="shared" si="20"/>
        <v>款</v>
      </c>
    </row>
    <row r="428" ht="36" customHeight="1" spans="1:7">
      <c r="A428" s="378" t="s">
        <v>790</v>
      </c>
      <c r="B428" s="179" t="s">
        <v>791</v>
      </c>
      <c r="C428" s="380">
        <v>0</v>
      </c>
      <c r="D428" s="380">
        <v>0</v>
      </c>
      <c r="E428" s="152" t="str">
        <f t="shared" si="21"/>
        <v/>
      </c>
      <c r="F428" s="379" t="str">
        <f t="shared" si="19"/>
        <v>否</v>
      </c>
      <c r="G428" s="290" t="str">
        <f t="shared" si="20"/>
        <v>项</v>
      </c>
    </row>
    <row r="429" ht="36" customHeight="1" spans="1:7">
      <c r="A429" s="378" t="s">
        <v>792</v>
      </c>
      <c r="B429" s="179" t="s">
        <v>793</v>
      </c>
      <c r="C429" s="380">
        <v>0</v>
      </c>
      <c r="D429" s="380">
        <v>0</v>
      </c>
      <c r="E429" s="152" t="str">
        <f t="shared" si="21"/>
        <v/>
      </c>
      <c r="F429" s="379" t="str">
        <f t="shared" si="19"/>
        <v>否</v>
      </c>
      <c r="G429" s="290" t="str">
        <f t="shared" si="20"/>
        <v>项</v>
      </c>
    </row>
    <row r="430" ht="36" customHeight="1" spans="1:7">
      <c r="A430" s="378" t="s">
        <v>794</v>
      </c>
      <c r="B430" s="179" t="s">
        <v>795</v>
      </c>
      <c r="C430" s="380">
        <v>0</v>
      </c>
      <c r="D430" s="380">
        <v>0</v>
      </c>
      <c r="E430" s="152" t="str">
        <f t="shared" si="21"/>
        <v/>
      </c>
      <c r="F430" s="379" t="str">
        <f t="shared" si="19"/>
        <v>否</v>
      </c>
      <c r="G430" s="290" t="str">
        <f t="shared" si="20"/>
        <v>项</v>
      </c>
    </row>
    <row r="431" ht="36" customHeight="1" spans="1:7">
      <c r="A431" s="378" t="s">
        <v>796</v>
      </c>
      <c r="B431" s="179" t="s">
        <v>797</v>
      </c>
      <c r="C431" s="380">
        <f>SUM(C432:C434)</f>
        <v>0</v>
      </c>
      <c r="D431" s="380">
        <f>SUM(D432:D434)</f>
        <v>0</v>
      </c>
      <c r="E431" s="152" t="str">
        <f t="shared" si="21"/>
        <v/>
      </c>
      <c r="F431" s="379" t="str">
        <f t="shared" si="19"/>
        <v>否</v>
      </c>
      <c r="G431" s="290" t="str">
        <f t="shared" si="20"/>
        <v>款</v>
      </c>
    </row>
    <row r="432" ht="36" customHeight="1" spans="1:7">
      <c r="A432" s="378" t="s">
        <v>798</v>
      </c>
      <c r="B432" s="179" t="s">
        <v>799</v>
      </c>
      <c r="C432" s="380">
        <v>0</v>
      </c>
      <c r="D432" s="380">
        <v>0</v>
      </c>
      <c r="E432" s="152" t="str">
        <f t="shared" si="21"/>
        <v/>
      </c>
      <c r="F432" s="379" t="str">
        <f t="shared" si="19"/>
        <v>否</v>
      </c>
      <c r="G432" s="290" t="str">
        <f t="shared" si="20"/>
        <v>项</v>
      </c>
    </row>
    <row r="433" ht="36" customHeight="1" spans="1:7">
      <c r="A433" s="378" t="s">
        <v>800</v>
      </c>
      <c r="B433" s="179" t="s">
        <v>801</v>
      </c>
      <c r="C433" s="380">
        <v>0</v>
      </c>
      <c r="D433" s="380">
        <v>0</v>
      </c>
      <c r="E433" s="152" t="str">
        <f t="shared" si="21"/>
        <v/>
      </c>
      <c r="F433" s="379" t="str">
        <f t="shared" si="19"/>
        <v>否</v>
      </c>
      <c r="G433" s="290" t="str">
        <f t="shared" si="20"/>
        <v>项</v>
      </c>
    </row>
    <row r="434" ht="36" customHeight="1" spans="1:7">
      <c r="A434" s="378" t="s">
        <v>802</v>
      </c>
      <c r="B434" s="179" t="s">
        <v>803</v>
      </c>
      <c r="C434" s="380">
        <v>0</v>
      </c>
      <c r="D434" s="380">
        <v>0</v>
      </c>
      <c r="E434" s="152" t="str">
        <f t="shared" si="21"/>
        <v/>
      </c>
      <c r="F434" s="379" t="str">
        <f t="shared" si="19"/>
        <v>否</v>
      </c>
      <c r="G434" s="290" t="str">
        <f t="shared" si="20"/>
        <v>项</v>
      </c>
    </row>
    <row r="435" ht="36" customHeight="1" spans="1:7">
      <c r="A435" s="378" t="s">
        <v>804</v>
      </c>
      <c r="B435" s="179" t="s">
        <v>805</v>
      </c>
      <c r="C435" s="380">
        <f>SUM(C436:C438)</f>
        <v>0</v>
      </c>
      <c r="D435" s="380">
        <f>SUM(D436:D438)</f>
        <v>24</v>
      </c>
      <c r="E435" s="152" t="str">
        <f t="shared" si="21"/>
        <v/>
      </c>
      <c r="F435" s="379" t="str">
        <f t="shared" si="19"/>
        <v>是</v>
      </c>
      <c r="G435" s="290" t="str">
        <f t="shared" si="20"/>
        <v>款</v>
      </c>
    </row>
    <row r="436" ht="36" customHeight="1" spans="1:7">
      <c r="A436" s="378" t="s">
        <v>806</v>
      </c>
      <c r="B436" s="179" t="s">
        <v>807</v>
      </c>
      <c r="C436" s="380">
        <v>0</v>
      </c>
      <c r="D436" s="380">
        <v>24</v>
      </c>
      <c r="E436" s="152" t="str">
        <f t="shared" si="21"/>
        <v/>
      </c>
      <c r="F436" s="379" t="str">
        <f t="shared" si="19"/>
        <v>是</v>
      </c>
      <c r="G436" s="290" t="str">
        <f t="shared" si="20"/>
        <v>项</v>
      </c>
    </row>
    <row r="437" ht="36" customHeight="1" spans="1:7">
      <c r="A437" s="378" t="s">
        <v>808</v>
      </c>
      <c r="B437" s="179" t="s">
        <v>809</v>
      </c>
      <c r="C437" s="380">
        <v>0</v>
      </c>
      <c r="D437" s="380">
        <v>0</v>
      </c>
      <c r="E437" s="152" t="str">
        <f t="shared" si="21"/>
        <v/>
      </c>
      <c r="F437" s="379" t="str">
        <f t="shared" si="19"/>
        <v>否</v>
      </c>
      <c r="G437" s="290" t="str">
        <f t="shared" si="20"/>
        <v>项</v>
      </c>
    </row>
    <row r="438" ht="36" customHeight="1" spans="1:7">
      <c r="A438" s="378" t="s">
        <v>810</v>
      </c>
      <c r="B438" s="179" t="s">
        <v>811</v>
      </c>
      <c r="C438" s="380">
        <v>0</v>
      </c>
      <c r="D438" s="380">
        <v>0</v>
      </c>
      <c r="E438" s="152" t="str">
        <f t="shared" si="21"/>
        <v/>
      </c>
      <c r="F438" s="379" t="str">
        <f t="shared" si="19"/>
        <v>否</v>
      </c>
      <c r="G438" s="290" t="str">
        <f t="shared" si="20"/>
        <v>项</v>
      </c>
    </row>
    <row r="439" ht="36" customHeight="1" spans="1:7">
      <c r="A439" s="378" t="s">
        <v>812</v>
      </c>
      <c r="B439" s="179" t="s">
        <v>813</v>
      </c>
      <c r="C439" s="380">
        <f>SUM(C440:C444)</f>
        <v>200</v>
      </c>
      <c r="D439" s="380">
        <f>SUM(D440:D444)</f>
        <v>211</v>
      </c>
      <c r="E439" s="152">
        <f t="shared" si="21"/>
        <v>0.055</v>
      </c>
      <c r="F439" s="379" t="str">
        <f t="shared" si="19"/>
        <v>是</v>
      </c>
      <c r="G439" s="290" t="str">
        <f t="shared" si="20"/>
        <v>款</v>
      </c>
    </row>
    <row r="440" ht="36" customHeight="1" spans="1:7">
      <c r="A440" s="378" t="s">
        <v>814</v>
      </c>
      <c r="B440" s="179" t="s">
        <v>815</v>
      </c>
      <c r="C440" s="380">
        <v>90</v>
      </c>
      <c r="D440" s="380">
        <v>71</v>
      </c>
      <c r="E440" s="152">
        <f t="shared" si="21"/>
        <v>-0.211</v>
      </c>
      <c r="F440" s="379" t="str">
        <f t="shared" si="19"/>
        <v>是</v>
      </c>
      <c r="G440" s="290" t="str">
        <f t="shared" si="20"/>
        <v>项</v>
      </c>
    </row>
    <row r="441" ht="36" customHeight="1" spans="1:7">
      <c r="A441" s="378" t="s">
        <v>816</v>
      </c>
      <c r="B441" s="179" t="s">
        <v>817</v>
      </c>
      <c r="C441" s="380">
        <v>110</v>
      </c>
      <c r="D441" s="380">
        <v>134</v>
      </c>
      <c r="E441" s="152">
        <f t="shared" si="21"/>
        <v>0.218</v>
      </c>
      <c r="F441" s="379" t="str">
        <f t="shared" si="19"/>
        <v>是</v>
      </c>
      <c r="G441" s="290" t="str">
        <f t="shared" si="20"/>
        <v>项</v>
      </c>
    </row>
    <row r="442" ht="36" customHeight="1" spans="1:7">
      <c r="A442" s="378" t="s">
        <v>818</v>
      </c>
      <c r="B442" s="179" t="s">
        <v>819</v>
      </c>
      <c r="C442" s="380">
        <v>0</v>
      </c>
      <c r="D442" s="380">
        <v>0</v>
      </c>
      <c r="E442" s="152" t="str">
        <f t="shared" si="21"/>
        <v/>
      </c>
      <c r="F442" s="379" t="str">
        <f t="shared" si="19"/>
        <v>否</v>
      </c>
      <c r="G442" s="290" t="str">
        <f t="shared" si="20"/>
        <v>项</v>
      </c>
    </row>
    <row r="443" ht="36" customHeight="1" spans="1:7">
      <c r="A443" s="378" t="s">
        <v>820</v>
      </c>
      <c r="B443" s="179" t="s">
        <v>821</v>
      </c>
      <c r="C443" s="380">
        <v>0</v>
      </c>
      <c r="D443" s="380">
        <v>0</v>
      </c>
      <c r="E443" s="152" t="str">
        <f t="shared" si="21"/>
        <v/>
      </c>
      <c r="F443" s="379" t="str">
        <f t="shared" si="19"/>
        <v>否</v>
      </c>
      <c r="G443" s="290" t="str">
        <f t="shared" si="20"/>
        <v>项</v>
      </c>
    </row>
    <row r="444" ht="36" customHeight="1" spans="1:7">
      <c r="A444" s="378" t="s">
        <v>822</v>
      </c>
      <c r="B444" s="179" t="s">
        <v>823</v>
      </c>
      <c r="C444" s="380">
        <v>0</v>
      </c>
      <c r="D444" s="380">
        <v>6</v>
      </c>
      <c r="E444" s="152" t="str">
        <f t="shared" si="21"/>
        <v/>
      </c>
      <c r="F444" s="379" t="str">
        <f t="shared" si="19"/>
        <v>是</v>
      </c>
      <c r="G444" s="290" t="str">
        <f t="shared" si="20"/>
        <v>项</v>
      </c>
    </row>
    <row r="445" ht="36" customHeight="1" spans="1:7">
      <c r="A445" s="378" t="s">
        <v>824</v>
      </c>
      <c r="B445" s="179" t="s">
        <v>825</v>
      </c>
      <c r="C445" s="380">
        <f>SUM(C446:C451)</f>
        <v>190</v>
      </c>
      <c r="D445" s="380">
        <f>SUM(D446:D451)</f>
        <v>230</v>
      </c>
      <c r="E445" s="152">
        <f t="shared" si="21"/>
        <v>0.211</v>
      </c>
      <c r="F445" s="379" t="str">
        <f t="shared" si="19"/>
        <v>是</v>
      </c>
      <c r="G445" s="290" t="str">
        <f t="shared" si="20"/>
        <v>款</v>
      </c>
    </row>
    <row r="446" ht="36" customHeight="1" spans="1:7">
      <c r="A446" s="378" t="s">
        <v>826</v>
      </c>
      <c r="B446" s="179" t="s">
        <v>827</v>
      </c>
      <c r="C446" s="380">
        <v>15</v>
      </c>
      <c r="D446" s="380">
        <v>30</v>
      </c>
      <c r="E446" s="152">
        <f t="shared" si="21"/>
        <v>1</v>
      </c>
      <c r="F446" s="379" t="str">
        <f t="shared" si="19"/>
        <v>是</v>
      </c>
      <c r="G446" s="290" t="str">
        <f t="shared" si="20"/>
        <v>项</v>
      </c>
    </row>
    <row r="447" ht="36" customHeight="1" spans="1:7">
      <c r="A447" s="378" t="s">
        <v>828</v>
      </c>
      <c r="B447" s="179" t="s">
        <v>829</v>
      </c>
      <c r="C447" s="380">
        <v>0</v>
      </c>
      <c r="D447" s="380">
        <v>0</v>
      </c>
      <c r="E447" s="152" t="str">
        <f t="shared" si="21"/>
        <v/>
      </c>
      <c r="F447" s="379" t="str">
        <f t="shared" si="19"/>
        <v>否</v>
      </c>
      <c r="G447" s="290" t="str">
        <f t="shared" si="20"/>
        <v>项</v>
      </c>
    </row>
    <row r="448" ht="36" customHeight="1" spans="1:7">
      <c r="A448" s="378" t="s">
        <v>830</v>
      </c>
      <c r="B448" s="179" t="s">
        <v>831</v>
      </c>
      <c r="C448" s="380">
        <v>150</v>
      </c>
      <c r="D448" s="380">
        <v>200</v>
      </c>
      <c r="E448" s="152">
        <f t="shared" si="21"/>
        <v>0.333</v>
      </c>
      <c r="F448" s="379" t="str">
        <f t="shared" si="19"/>
        <v>是</v>
      </c>
      <c r="G448" s="290" t="str">
        <f t="shared" si="20"/>
        <v>项</v>
      </c>
    </row>
    <row r="449" ht="36" customHeight="1" spans="1:7">
      <c r="A449" s="378" t="s">
        <v>832</v>
      </c>
      <c r="B449" s="179" t="s">
        <v>833</v>
      </c>
      <c r="C449" s="380">
        <v>0</v>
      </c>
      <c r="D449" s="380">
        <v>0</v>
      </c>
      <c r="E449" s="152" t="str">
        <f t="shared" si="21"/>
        <v/>
      </c>
      <c r="F449" s="379" t="str">
        <f t="shared" si="19"/>
        <v>否</v>
      </c>
      <c r="G449" s="290" t="str">
        <f t="shared" si="20"/>
        <v>项</v>
      </c>
    </row>
    <row r="450" ht="36" customHeight="1" spans="1:7">
      <c r="A450" s="378" t="s">
        <v>834</v>
      </c>
      <c r="B450" s="179" t="s">
        <v>835</v>
      </c>
      <c r="C450" s="380">
        <v>0</v>
      </c>
      <c r="D450" s="380">
        <v>0</v>
      </c>
      <c r="E450" s="152" t="str">
        <f t="shared" si="21"/>
        <v/>
      </c>
      <c r="F450" s="379" t="str">
        <f t="shared" si="19"/>
        <v>否</v>
      </c>
      <c r="G450" s="290" t="str">
        <f t="shared" si="20"/>
        <v>项</v>
      </c>
    </row>
    <row r="451" ht="36" customHeight="1" spans="1:7">
      <c r="A451" s="378" t="s">
        <v>836</v>
      </c>
      <c r="B451" s="179" t="s">
        <v>837</v>
      </c>
      <c r="C451" s="380">
        <v>25</v>
      </c>
      <c r="D451" s="380">
        <v>0</v>
      </c>
      <c r="E451" s="152">
        <f t="shared" si="21"/>
        <v>-1</v>
      </c>
      <c r="F451" s="379" t="str">
        <f t="shared" si="19"/>
        <v>是</v>
      </c>
      <c r="G451" s="290" t="str">
        <f t="shared" si="20"/>
        <v>项</v>
      </c>
    </row>
    <row r="452" ht="36" customHeight="1" spans="1:7">
      <c r="A452" s="378" t="s">
        <v>838</v>
      </c>
      <c r="B452" s="179" t="s">
        <v>839</v>
      </c>
      <c r="C452" s="380">
        <f>SUM(C453)</f>
        <v>25</v>
      </c>
      <c r="D452" s="380">
        <f>SUM(D453)</f>
        <v>0</v>
      </c>
      <c r="E452" s="152">
        <f t="shared" si="21"/>
        <v>-1</v>
      </c>
      <c r="F452" s="379" t="str">
        <f t="shared" ref="F452:F515" si="22">IF(LEN(A452)=3,"是",IF(B452&lt;&gt;"",IF(SUM(C452:D452)&lt;&gt;0,"是","否"),"是"))</f>
        <v>是</v>
      </c>
      <c r="G452" s="290" t="str">
        <f t="shared" ref="G452:G515" si="23">IF(LEN(A452)=3,"类",IF(LEN(A452)=5,"款","项"))</f>
        <v>款</v>
      </c>
    </row>
    <row r="453" ht="36" customHeight="1" spans="1:7">
      <c r="A453" s="378">
        <v>2059999</v>
      </c>
      <c r="B453" s="179" t="s">
        <v>840</v>
      </c>
      <c r="C453" s="380">
        <v>25</v>
      </c>
      <c r="D453" s="380">
        <v>0</v>
      </c>
      <c r="E453" s="152">
        <f t="shared" si="21"/>
        <v>-1</v>
      </c>
      <c r="F453" s="379" t="str">
        <f t="shared" si="22"/>
        <v>是</v>
      </c>
      <c r="G453" s="290" t="str">
        <f t="shared" si="23"/>
        <v>项</v>
      </c>
    </row>
    <row r="454" ht="36" customHeight="1" spans="1:7">
      <c r="A454" s="378" t="s">
        <v>80</v>
      </c>
      <c r="B454" s="171" t="s">
        <v>81</v>
      </c>
      <c r="C454" s="380">
        <f>SUM(C455,C460,C469,C475,C480,C485,C490,C497,C501,C505)</f>
        <v>98</v>
      </c>
      <c r="D454" s="380">
        <f>SUM(D455,D460,D469,D475,D480,D485,D490,D497,D501,D505)</f>
        <v>109</v>
      </c>
      <c r="E454" s="152">
        <f t="shared" si="21"/>
        <v>0.112</v>
      </c>
      <c r="F454" s="379" t="str">
        <f t="shared" si="22"/>
        <v>是</v>
      </c>
      <c r="G454" s="290" t="str">
        <f t="shared" si="23"/>
        <v>类</v>
      </c>
    </row>
    <row r="455" ht="36" customHeight="1" spans="1:7">
      <c r="A455" s="378" t="s">
        <v>841</v>
      </c>
      <c r="B455" s="179" t="s">
        <v>842</v>
      </c>
      <c r="C455" s="380">
        <f>SUM(C456:C459)</f>
        <v>70</v>
      </c>
      <c r="D455" s="380">
        <f>SUM(D456:D459)</f>
        <v>73</v>
      </c>
      <c r="E455" s="152">
        <f t="shared" si="21"/>
        <v>0.043</v>
      </c>
      <c r="F455" s="379" t="str">
        <f t="shared" si="22"/>
        <v>是</v>
      </c>
      <c r="G455" s="290" t="str">
        <f t="shared" si="23"/>
        <v>款</v>
      </c>
    </row>
    <row r="456" ht="36" customHeight="1" spans="1:7">
      <c r="A456" s="378" t="s">
        <v>843</v>
      </c>
      <c r="B456" s="179" t="s">
        <v>141</v>
      </c>
      <c r="C456" s="380">
        <v>70</v>
      </c>
      <c r="D456" s="380">
        <v>73</v>
      </c>
      <c r="E456" s="152">
        <f t="shared" si="21"/>
        <v>0.043</v>
      </c>
      <c r="F456" s="379" t="str">
        <f t="shared" si="22"/>
        <v>是</v>
      </c>
      <c r="G456" s="290" t="str">
        <f t="shared" si="23"/>
        <v>项</v>
      </c>
    </row>
    <row r="457" ht="36" customHeight="1" spans="1:7">
      <c r="A457" s="378" t="s">
        <v>844</v>
      </c>
      <c r="B457" s="179" t="s">
        <v>143</v>
      </c>
      <c r="C457" s="380">
        <v>0</v>
      </c>
      <c r="D457" s="380">
        <v>0</v>
      </c>
      <c r="E457" s="152" t="str">
        <f t="shared" si="21"/>
        <v/>
      </c>
      <c r="F457" s="379" t="str">
        <f t="shared" si="22"/>
        <v>否</v>
      </c>
      <c r="G457" s="290" t="str">
        <f t="shared" si="23"/>
        <v>项</v>
      </c>
    </row>
    <row r="458" ht="36" customHeight="1" spans="1:7">
      <c r="A458" s="378" t="s">
        <v>845</v>
      </c>
      <c r="B458" s="179" t="s">
        <v>145</v>
      </c>
      <c r="C458" s="380">
        <v>0</v>
      </c>
      <c r="D458" s="380">
        <v>0</v>
      </c>
      <c r="E458" s="152" t="str">
        <f t="shared" ref="E458:E521" si="24">IF(C458&gt;0,D458/C458-1,IF(C458&lt;0,-(D458/C458-1),""))</f>
        <v/>
      </c>
      <c r="F458" s="379" t="str">
        <f t="shared" si="22"/>
        <v>否</v>
      </c>
      <c r="G458" s="290" t="str">
        <f t="shared" si="23"/>
        <v>项</v>
      </c>
    </row>
    <row r="459" ht="36" customHeight="1" spans="1:7">
      <c r="A459" s="378" t="s">
        <v>846</v>
      </c>
      <c r="B459" s="179" t="s">
        <v>847</v>
      </c>
      <c r="C459" s="380">
        <v>0</v>
      </c>
      <c r="D459" s="380">
        <v>0</v>
      </c>
      <c r="E459" s="152" t="str">
        <f t="shared" si="24"/>
        <v/>
      </c>
      <c r="F459" s="379" t="str">
        <f t="shared" si="22"/>
        <v>否</v>
      </c>
      <c r="G459" s="290" t="str">
        <f t="shared" si="23"/>
        <v>项</v>
      </c>
    </row>
    <row r="460" ht="36" customHeight="1" spans="1:7">
      <c r="A460" s="378" t="s">
        <v>848</v>
      </c>
      <c r="B460" s="179" t="s">
        <v>849</v>
      </c>
      <c r="C460" s="380">
        <f>SUM(C461:C468)</f>
        <v>0</v>
      </c>
      <c r="D460" s="380">
        <f>SUM(D461:D468)</f>
        <v>0</v>
      </c>
      <c r="E460" s="152" t="str">
        <f t="shared" si="24"/>
        <v/>
      </c>
      <c r="F460" s="379" t="str">
        <f t="shared" si="22"/>
        <v>否</v>
      </c>
      <c r="G460" s="290" t="str">
        <f t="shared" si="23"/>
        <v>款</v>
      </c>
    </row>
    <row r="461" ht="36" customHeight="1" spans="1:7">
      <c r="A461" s="378" t="s">
        <v>850</v>
      </c>
      <c r="B461" s="179" t="s">
        <v>851</v>
      </c>
      <c r="C461" s="380">
        <v>0</v>
      </c>
      <c r="D461" s="380">
        <v>0</v>
      </c>
      <c r="E461" s="152" t="str">
        <f t="shared" si="24"/>
        <v/>
      </c>
      <c r="F461" s="379" t="str">
        <f t="shared" si="22"/>
        <v>否</v>
      </c>
      <c r="G461" s="290" t="str">
        <f t="shared" si="23"/>
        <v>项</v>
      </c>
    </row>
    <row r="462" ht="36" customHeight="1" spans="1:7">
      <c r="A462" s="378" t="s">
        <v>852</v>
      </c>
      <c r="B462" s="179" t="s">
        <v>853</v>
      </c>
      <c r="C462" s="380">
        <v>0</v>
      </c>
      <c r="D462" s="380">
        <v>0</v>
      </c>
      <c r="E462" s="152" t="str">
        <f t="shared" si="24"/>
        <v/>
      </c>
      <c r="F462" s="379" t="str">
        <f t="shared" si="22"/>
        <v>否</v>
      </c>
      <c r="G462" s="290" t="str">
        <f t="shared" si="23"/>
        <v>项</v>
      </c>
    </row>
    <row r="463" ht="36" customHeight="1" spans="1:7">
      <c r="A463" s="378" t="s">
        <v>854</v>
      </c>
      <c r="B463" s="179" t="s">
        <v>855</v>
      </c>
      <c r="C463" s="380">
        <v>0</v>
      </c>
      <c r="D463" s="380">
        <v>0</v>
      </c>
      <c r="E463" s="152" t="str">
        <f t="shared" si="24"/>
        <v/>
      </c>
      <c r="F463" s="379" t="str">
        <f t="shared" si="22"/>
        <v>否</v>
      </c>
      <c r="G463" s="290" t="str">
        <f t="shared" si="23"/>
        <v>项</v>
      </c>
    </row>
    <row r="464" ht="36" customHeight="1" spans="1:7">
      <c r="A464" s="378" t="s">
        <v>856</v>
      </c>
      <c r="B464" s="179" t="s">
        <v>857</v>
      </c>
      <c r="C464" s="380">
        <v>0</v>
      </c>
      <c r="D464" s="380">
        <v>0</v>
      </c>
      <c r="E464" s="152" t="str">
        <f t="shared" si="24"/>
        <v/>
      </c>
      <c r="F464" s="379" t="str">
        <f t="shared" si="22"/>
        <v>否</v>
      </c>
      <c r="G464" s="290" t="str">
        <f t="shared" si="23"/>
        <v>项</v>
      </c>
    </row>
    <row r="465" ht="36" customHeight="1" spans="1:7">
      <c r="A465" s="378" t="s">
        <v>858</v>
      </c>
      <c r="B465" s="179" t="s">
        <v>859</v>
      </c>
      <c r="C465" s="380">
        <v>0</v>
      </c>
      <c r="D465" s="380">
        <v>0</v>
      </c>
      <c r="E465" s="152" t="str">
        <f t="shared" si="24"/>
        <v/>
      </c>
      <c r="F465" s="379" t="str">
        <f t="shared" si="22"/>
        <v>否</v>
      </c>
      <c r="G465" s="290" t="str">
        <f t="shared" si="23"/>
        <v>项</v>
      </c>
    </row>
    <row r="466" ht="36" customHeight="1" spans="1:7">
      <c r="A466" s="378" t="s">
        <v>860</v>
      </c>
      <c r="B466" s="179" t="s">
        <v>861</v>
      </c>
      <c r="C466" s="380">
        <v>0</v>
      </c>
      <c r="D466" s="380">
        <v>0</v>
      </c>
      <c r="E466" s="152" t="str">
        <f t="shared" si="24"/>
        <v/>
      </c>
      <c r="F466" s="379" t="str">
        <f t="shared" si="22"/>
        <v>否</v>
      </c>
      <c r="G466" s="290" t="str">
        <f t="shared" si="23"/>
        <v>项</v>
      </c>
    </row>
    <row r="467" ht="36" customHeight="1" spans="1:7">
      <c r="A467" s="378">
        <v>2060208</v>
      </c>
      <c r="B467" s="179" t="s">
        <v>862</v>
      </c>
      <c r="C467" s="380">
        <v>0</v>
      </c>
      <c r="D467" s="380">
        <v>0</v>
      </c>
      <c r="E467" s="152" t="str">
        <f t="shared" si="24"/>
        <v/>
      </c>
      <c r="F467" s="379" t="str">
        <f t="shared" si="22"/>
        <v>否</v>
      </c>
      <c r="G467" s="290" t="str">
        <f t="shared" si="23"/>
        <v>项</v>
      </c>
    </row>
    <row r="468" ht="36" customHeight="1" spans="1:7">
      <c r="A468" s="378" t="s">
        <v>863</v>
      </c>
      <c r="B468" s="179" t="s">
        <v>864</v>
      </c>
      <c r="C468" s="380">
        <v>0</v>
      </c>
      <c r="D468" s="380">
        <v>0</v>
      </c>
      <c r="E468" s="152" t="str">
        <f t="shared" si="24"/>
        <v/>
      </c>
      <c r="F468" s="379" t="str">
        <f t="shared" si="22"/>
        <v>否</v>
      </c>
      <c r="G468" s="290" t="str">
        <f t="shared" si="23"/>
        <v>项</v>
      </c>
    </row>
    <row r="469" ht="36" customHeight="1" spans="1:7">
      <c r="A469" s="378" t="s">
        <v>865</v>
      </c>
      <c r="B469" s="179" t="s">
        <v>866</v>
      </c>
      <c r="C469" s="380">
        <f>SUM(C470:C474)</f>
        <v>0</v>
      </c>
      <c r="D469" s="380">
        <f>SUM(D470:D474)</f>
        <v>0</v>
      </c>
      <c r="E469" s="152" t="str">
        <f t="shared" si="24"/>
        <v/>
      </c>
      <c r="F469" s="379" t="str">
        <f t="shared" si="22"/>
        <v>否</v>
      </c>
      <c r="G469" s="290" t="str">
        <f t="shared" si="23"/>
        <v>款</v>
      </c>
    </row>
    <row r="470" ht="36" customHeight="1" spans="1:7">
      <c r="A470" s="378" t="s">
        <v>867</v>
      </c>
      <c r="B470" s="179" t="s">
        <v>851</v>
      </c>
      <c r="C470" s="380">
        <v>0</v>
      </c>
      <c r="D470" s="380">
        <v>0</v>
      </c>
      <c r="E470" s="152" t="str">
        <f t="shared" si="24"/>
        <v/>
      </c>
      <c r="F470" s="379" t="str">
        <f t="shared" si="22"/>
        <v>否</v>
      </c>
      <c r="G470" s="290" t="str">
        <f t="shared" si="23"/>
        <v>项</v>
      </c>
    </row>
    <row r="471" ht="36" customHeight="1" spans="1:7">
      <c r="A471" s="378" t="s">
        <v>868</v>
      </c>
      <c r="B471" s="179" t="s">
        <v>869</v>
      </c>
      <c r="C471" s="380">
        <v>0</v>
      </c>
      <c r="D471" s="380">
        <v>0</v>
      </c>
      <c r="E471" s="152" t="str">
        <f t="shared" si="24"/>
        <v/>
      </c>
      <c r="F471" s="379" t="str">
        <f t="shared" si="22"/>
        <v>否</v>
      </c>
      <c r="G471" s="290" t="str">
        <f t="shared" si="23"/>
        <v>项</v>
      </c>
    </row>
    <row r="472" ht="36" customHeight="1" spans="1:7">
      <c r="A472" s="378" t="s">
        <v>870</v>
      </c>
      <c r="B472" s="179" t="s">
        <v>871</v>
      </c>
      <c r="C472" s="380">
        <v>0</v>
      </c>
      <c r="D472" s="380">
        <v>0</v>
      </c>
      <c r="E472" s="152" t="str">
        <f t="shared" si="24"/>
        <v/>
      </c>
      <c r="F472" s="379" t="str">
        <f t="shared" si="22"/>
        <v>否</v>
      </c>
      <c r="G472" s="290" t="str">
        <f t="shared" si="23"/>
        <v>项</v>
      </c>
    </row>
    <row r="473" ht="36" customHeight="1" spans="1:7">
      <c r="A473" s="378" t="s">
        <v>872</v>
      </c>
      <c r="B473" s="179" t="s">
        <v>873</v>
      </c>
      <c r="C473" s="380">
        <v>0</v>
      </c>
      <c r="D473" s="380">
        <v>0</v>
      </c>
      <c r="E473" s="152" t="str">
        <f t="shared" si="24"/>
        <v/>
      </c>
      <c r="F473" s="379" t="str">
        <f t="shared" si="22"/>
        <v>否</v>
      </c>
      <c r="G473" s="290" t="str">
        <f t="shared" si="23"/>
        <v>项</v>
      </c>
    </row>
    <row r="474" ht="36" customHeight="1" spans="1:7">
      <c r="A474" s="378" t="s">
        <v>874</v>
      </c>
      <c r="B474" s="179" t="s">
        <v>875</v>
      </c>
      <c r="C474" s="380">
        <v>0</v>
      </c>
      <c r="D474" s="380">
        <v>0</v>
      </c>
      <c r="E474" s="152" t="str">
        <f t="shared" si="24"/>
        <v/>
      </c>
      <c r="F474" s="379" t="str">
        <f t="shared" si="22"/>
        <v>否</v>
      </c>
      <c r="G474" s="290" t="str">
        <f t="shared" si="23"/>
        <v>项</v>
      </c>
    </row>
    <row r="475" ht="36" customHeight="1" spans="1:7">
      <c r="A475" s="378" t="s">
        <v>876</v>
      </c>
      <c r="B475" s="179" t="s">
        <v>877</v>
      </c>
      <c r="C475" s="380">
        <f>SUM(C476:C479)</f>
        <v>12</v>
      </c>
      <c r="D475" s="380">
        <f>SUM(D476:D479)</f>
        <v>10</v>
      </c>
      <c r="E475" s="152">
        <f t="shared" si="24"/>
        <v>-0.167</v>
      </c>
      <c r="F475" s="379" t="str">
        <f t="shared" si="22"/>
        <v>是</v>
      </c>
      <c r="G475" s="290" t="str">
        <f t="shared" si="23"/>
        <v>款</v>
      </c>
    </row>
    <row r="476" ht="36" customHeight="1" spans="1:7">
      <c r="A476" s="378" t="s">
        <v>878</v>
      </c>
      <c r="B476" s="179" t="s">
        <v>851</v>
      </c>
      <c r="C476" s="380">
        <v>0</v>
      </c>
      <c r="D476" s="380">
        <v>0</v>
      </c>
      <c r="E476" s="152" t="str">
        <f t="shared" si="24"/>
        <v/>
      </c>
      <c r="F476" s="379" t="str">
        <f t="shared" si="22"/>
        <v>否</v>
      </c>
      <c r="G476" s="290" t="str">
        <f t="shared" si="23"/>
        <v>项</v>
      </c>
    </row>
    <row r="477" ht="36" customHeight="1" spans="1:7">
      <c r="A477" s="378" t="s">
        <v>879</v>
      </c>
      <c r="B477" s="179" t="s">
        <v>880</v>
      </c>
      <c r="C477" s="380">
        <v>6</v>
      </c>
      <c r="D477" s="380">
        <v>0</v>
      </c>
      <c r="E477" s="152">
        <f t="shared" si="24"/>
        <v>-1</v>
      </c>
      <c r="F477" s="379" t="str">
        <f t="shared" si="22"/>
        <v>是</v>
      </c>
      <c r="G477" s="290" t="str">
        <f t="shared" si="23"/>
        <v>项</v>
      </c>
    </row>
    <row r="478" ht="36" customHeight="1" spans="1:7">
      <c r="A478" s="378">
        <v>2060405</v>
      </c>
      <c r="B478" s="179" t="s">
        <v>881</v>
      </c>
      <c r="C478" s="380">
        <v>0</v>
      </c>
      <c r="D478" s="380">
        <v>0</v>
      </c>
      <c r="E478" s="152" t="str">
        <f t="shared" si="24"/>
        <v/>
      </c>
      <c r="F478" s="379" t="str">
        <f t="shared" si="22"/>
        <v>否</v>
      </c>
      <c r="G478" s="290" t="str">
        <f t="shared" si="23"/>
        <v>项</v>
      </c>
    </row>
    <row r="479" ht="36" customHeight="1" spans="1:7">
      <c r="A479" s="378" t="s">
        <v>882</v>
      </c>
      <c r="B479" s="179" t="s">
        <v>883</v>
      </c>
      <c r="C479" s="380">
        <v>6</v>
      </c>
      <c r="D479" s="380">
        <v>10</v>
      </c>
      <c r="E479" s="152">
        <f t="shared" si="24"/>
        <v>0.667</v>
      </c>
      <c r="F479" s="379" t="str">
        <f t="shared" si="22"/>
        <v>是</v>
      </c>
      <c r="G479" s="290" t="str">
        <f t="shared" si="23"/>
        <v>项</v>
      </c>
    </row>
    <row r="480" ht="36" customHeight="1" spans="1:7">
      <c r="A480" s="378" t="s">
        <v>884</v>
      </c>
      <c r="B480" s="179" t="s">
        <v>885</v>
      </c>
      <c r="C480" s="380">
        <f>SUM(C481:C484)</f>
        <v>0</v>
      </c>
      <c r="D480" s="380">
        <f>SUM(D481:D484)</f>
        <v>0</v>
      </c>
      <c r="E480" s="152" t="str">
        <f t="shared" si="24"/>
        <v/>
      </c>
      <c r="F480" s="379" t="str">
        <f t="shared" si="22"/>
        <v>否</v>
      </c>
      <c r="G480" s="290" t="str">
        <f t="shared" si="23"/>
        <v>款</v>
      </c>
    </row>
    <row r="481" ht="36" customHeight="1" spans="1:7">
      <c r="A481" s="378" t="s">
        <v>886</v>
      </c>
      <c r="B481" s="179" t="s">
        <v>851</v>
      </c>
      <c r="C481" s="380">
        <v>0</v>
      </c>
      <c r="D481" s="380">
        <v>0</v>
      </c>
      <c r="E481" s="152" t="str">
        <f t="shared" si="24"/>
        <v/>
      </c>
      <c r="F481" s="379" t="str">
        <f t="shared" si="22"/>
        <v>否</v>
      </c>
      <c r="G481" s="290" t="str">
        <f t="shared" si="23"/>
        <v>项</v>
      </c>
    </row>
    <row r="482" ht="36" customHeight="1" spans="1:7">
      <c r="A482" s="378" t="s">
        <v>887</v>
      </c>
      <c r="B482" s="179" t="s">
        <v>888</v>
      </c>
      <c r="C482" s="380">
        <v>0</v>
      </c>
      <c r="D482" s="380">
        <v>0</v>
      </c>
      <c r="E482" s="152" t="str">
        <f t="shared" si="24"/>
        <v/>
      </c>
      <c r="F482" s="379" t="str">
        <f t="shared" si="22"/>
        <v>否</v>
      </c>
      <c r="G482" s="290" t="str">
        <f t="shared" si="23"/>
        <v>项</v>
      </c>
    </row>
    <row r="483" ht="36" customHeight="1" spans="1:7">
      <c r="A483" s="378" t="s">
        <v>889</v>
      </c>
      <c r="B483" s="179" t="s">
        <v>890</v>
      </c>
      <c r="C483" s="380">
        <v>0</v>
      </c>
      <c r="D483" s="380">
        <v>0</v>
      </c>
      <c r="E483" s="152" t="str">
        <f t="shared" si="24"/>
        <v/>
      </c>
      <c r="F483" s="379" t="str">
        <f t="shared" si="22"/>
        <v>否</v>
      </c>
      <c r="G483" s="290" t="str">
        <f t="shared" si="23"/>
        <v>项</v>
      </c>
    </row>
    <row r="484" ht="36" customHeight="1" spans="1:7">
      <c r="A484" s="378" t="s">
        <v>891</v>
      </c>
      <c r="B484" s="179" t="s">
        <v>892</v>
      </c>
      <c r="C484" s="380">
        <v>0</v>
      </c>
      <c r="D484" s="380">
        <v>0</v>
      </c>
      <c r="E484" s="152" t="str">
        <f t="shared" si="24"/>
        <v/>
      </c>
      <c r="F484" s="379" t="str">
        <f t="shared" si="22"/>
        <v>否</v>
      </c>
      <c r="G484" s="290" t="str">
        <f t="shared" si="23"/>
        <v>项</v>
      </c>
    </row>
    <row r="485" ht="36" customHeight="1" spans="1:7">
      <c r="A485" s="378" t="s">
        <v>893</v>
      </c>
      <c r="B485" s="179" t="s">
        <v>894</v>
      </c>
      <c r="C485" s="380">
        <f>SUM(C486:C489)</f>
        <v>0</v>
      </c>
      <c r="D485" s="380">
        <f>SUM(D486:D489)</f>
        <v>0</v>
      </c>
      <c r="E485" s="152" t="str">
        <f t="shared" si="24"/>
        <v/>
      </c>
      <c r="F485" s="379" t="str">
        <f t="shared" si="22"/>
        <v>否</v>
      </c>
      <c r="G485" s="290" t="str">
        <f t="shared" si="23"/>
        <v>款</v>
      </c>
    </row>
    <row r="486" ht="36" customHeight="1" spans="1:7">
      <c r="A486" s="378" t="s">
        <v>895</v>
      </c>
      <c r="B486" s="179" t="s">
        <v>896</v>
      </c>
      <c r="C486" s="380">
        <v>0</v>
      </c>
      <c r="D486" s="380">
        <v>0</v>
      </c>
      <c r="E486" s="152" t="str">
        <f t="shared" si="24"/>
        <v/>
      </c>
      <c r="F486" s="379" t="str">
        <f t="shared" si="22"/>
        <v>否</v>
      </c>
      <c r="G486" s="290" t="str">
        <f t="shared" si="23"/>
        <v>项</v>
      </c>
    </row>
    <row r="487" ht="36" customHeight="1" spans="1:7">
      <c r="A487" s="378" t="s">
        <v>897</v>
      </c>
      <c r="B487" s="179" t="s">
        <v>898</v>
      </c>
      <c r="C487" s="380">
        <v>0</v>
      </c>
      <c r="D487" s="380">
        <v>0</v>
      </c>
      <c r="E487" s="152" t="str">
        <f t="shared" si="24"/>
        <v/>
      </c>
      <c r="F487" s="379" t="str">
        <f t="shared" si="22"/>
        <v>否</v>
      </c>
      <c r="G487" s="290" t="str">
        <f t="shared" si="23"/>
        <v>项</v>
      </c>
    </row>
    <row r="488" ht="36" customHeight="1" spans="1:7">
      <c r="A488" s="378" t="s">
        <v>899</v>
      </c>
      <c r="B488" s="179" t="s">
        <v>900</v>
      </c>
      <c r="C488" s="380">
        <v>0</v>
      </c>
      <c r="D488" s="380">
        <v>0</v>
      </c>
      <c r="E488" s="152" t="str">
        <f t="shared" si="24"/>
        <v/>
      </c>
      <c r="F488" s="379" t="str">
        <f t="shared" si="22"/>
        <v>否</v>
      </c>
      <c r="G488" s="290" t="str">
        <f t="shared" si="23"/>
        <v>项</v>
      </c>
    </row>
    <row r="489" ht="36" customHeight="1" spans="1:7">
      <c r="A489" s="378" t="s">
        <v>901</v>
      </c>
      <c r="B489" s="179" t="s">
        <v>902</v>
      </c>
      <c r="C489" s="380">
        <v>0</v>
      </c>
      <c r="D489" s="380">
        <v>0</v>
      </c>
      <c r="E489" s="152" t="str">
        <f t="shared" si="24"/>
        <v/>
      </c>
      <c r="F489" s="379" t="str">
        <f t="shared" si="22"/>
        <v>否</v>
      </c>
      <c r="G489" s="290" t="str">
        <f t="shared" si="23"/>
        <v>项</v>
      </c>
    </row>
    <row r="490" ht="36" customHeight="1" spans="1:7">
      <c r="A490" s="378" t="s">
        <v>903</v>
      </c>
      <c r="B490" s="179" t="s">
        <v>904</v>
      </c>
      <c r="C490" s="380">
        <f>SUM(C491:C496)</f>
        <v>16</v>
      </c>
      <c r="D490" s="380">
        <f>SUM(D491:D496)</f>
        <v>24</v>
      </c>
      <c r="E490" s="152">
        <f t="shared" si="24"/>
        <v>0.5</v>
      </c>
      <c r="F490" s="379" t="str">
        <f t="shared" si="22"/>
        <v>是</v>
      </c>
      <c r="G490" s="290" t="str">
        <f t="shared" si="23"/>
        <v>款</v>
      </c>
    </row>
    <row r="491" ht="36" customHeight="1" spans="1:7">
      <c r="A491" s="378" t="s">
        <v>905</v>
      </c>
      <c r="B491" s="179" t="s">
        <v>851</v>
      </c>
      <c r="C491" s="380">
        <v>0</v>
      </c>
      <c r="D491" s="380">
        <v>0</v>
      </c>
      <c r="E491" s="152" t="str">
        <f t="shared" si="24"/>
        <v/>
      </c>
      <c r="F491" s="379" t="str">
        <f t="shared" si="22"/>
        <v>否</v>
      </c>
      <c r="G491" s="290" t="str">
        <f t="shared" si="23"/>
        <v>项</v>
      </c>
    </row>
    <row r="492" ht="36" customHeight="1" spans="1:7">
      <c r="A492" s="378" t="s">
        <v>906</v>
      </c>
      <c r="B492" s="179" t="s">
        <v>907</v>
      </c>
      <c r="C492" s="380">
        <v>16</v>
      </c>
      <c r="D492" s="380">
        <v>20</v>
      </c>
      <c r="E492" s="152">
        <f t="shared" si="24"/>
        <v>0.25</v>
      </c>
      <c r="F492" s="379" t="str">
        <f t="shared" si="22"/>
        <v>是</v>
      </c>
      <c r="G492" s="290" t="str">
        <f t="shared" si="23"/>
        <v>项</v>
      </c>
    </row>
    <row r="493" ht="36" customHeight="1" spans="1:7">
      <c r="A493" s="378" t="s">
        <v>908</v>
      </c>
      <c r="B493" s="179" t="s">
        <v>909</v>
      </c>
      <c r="C493" s="380">
        <v>0</v>
      </c>
      <c r="D493" s="380">
        <v>0</v>
      </c>
      <c r="E493" s="152" t="str">
        <f t="shared" si="24"/>
        <v/>
      </c>
      <c r="F493" s="379" t="str">
        <f t="shared" si="22"/>
        <v>否</v>
      </c>
      <c r="G493" s="290" t="str">
        <f t="shared" si="23"/>
        <v>项</v>
      </c>
    </row>
    <row r="494" ht="36" customHeight="1" spans="1:7">
      <c r="A494" s="378" t="s">
        <v>910</v>
      </c>
      <c r="B494" s="179" t="s">
        <v>911</v>
      </c>
      <c r="C494" s="380">
        <v>0</v>
      </c>
      <c r="D494" s="380">
        <v>0</v>
      </c>
      <c r="E494" s="152" t="str">
        <f t="shared" si="24"/>
        <v/>
      </c>
      <c r="F494" s="379" t="str">
        <f t="shared" si="22"/>
        <v>否</v>
      </c>
      <c r="G494" s="290" t="str">
        <f t="shared" si="23"/>
        <v>项</v>
      </c>
    </row>
    <row r="495" ht="36" customHeight="1" spans="1:7">
      <c r="A495" s="378" t="s">
        <v>912</v>
      </c>
      <c r="B495" s="179" t="s">
        <v>913</v>
      </c>
      <c r="C495" s="380">
        <v>0</v>
      </c>
      <c r="D495" s="380">
        <v>0</v>
      </c>
      <c r="E495" s="152" t="str">
        <f t="shared" si="24"/>
        <v/>
      </c>
      <c r="F495" s="379" t="str">
        <f t="shared" si="22"/>
        <v>否</v>
      </c>
      <c r="G495" s="290" t="str">
        <f t="shared" si="23"/>
        <v>项</v>
      </c>
    </row>
    <row r="496" ht="36" customHeight="1" spans="1:7">
      <c r="A496" s="378" t="s">
        <v>914</v>
      </c>
      <c r="B496" s="179" t="s">
        <v>915</v>
      </c>
      <c r="C496" s="380">
        <v>0</v>
      </c>
      <c r="D496" s="380">
        <v>4</v>
      </c>
      <c r="E496" s="152" t="str">
        <f t="shared" si="24"/>
        <v/>
      </c>
      <c r="F496" s="379" t="str">
        <f t="shared" si="22"/>
        <v>是</v>
      </c>
      <c r="G496" s="290" t="str">
        <f t="shared" si="23"/>
        <v>项</v>
      </c>
    </row>
    <row r="497" ht="36" customHeight="1" spans="1:7">
      <c r="A497" s="378" t="s">
        <v>916</v>
      </c>
      <c r="B497" s="179" t="s">
        <v>917</v>
      </c>
      <c r="C497" s="380">
        <f>SUM(C498:C500)</f>
        <v>0</v>
      </c>
      <c r="D497" s="380">
        <f>SUM(D498:D500)</f>
        <v>0</v>
      </c>
      <c r="E497" s="152" t="str">
        <f t="shared" si="24"/>
        <v/>
      </c>
      <c r="F497" s="379" t="str">
        <f t="shared" si="22"/>
        <v>否</v>
      </c>
      <c r="G497" s="290" t="str">
        <f t="shared" si="23"/>
        <v>款</v>
      </c>
    </row>
    <row r="498" ht="36" customHeight="1" spans="1:7">
      <c r="A498" s="378" t="s">
        <v>918</v>
      </c>
      <c r="B498" s="179" t="s">
        <v>919</v>
      </c>
      <c r="C498" s="380">
        <v>0</v>
      </c>
      <c r="D498" s="380">
        <v>0</v>
      </c>
      <c r="E498" s="152" t="str">
        <f t="shared" si="24"/>
        <v/>
      </c>
      <c r="F498" s="379" t="str">
        <f t="shared" si="22"/>
        <v>否</v>
      </c>
      <c r="G498" s="290" t="str">
        <f t="shared" si="23"/>
        <v>项</v>
      </c>
    </row>
    <row r="499" ht="36" customHeight="1" spans="1:7">
      <c r="A499" s="378" t="s">
        <v>920</v>
      </c>
      <c r="B499" s="179" t="s">
        <v>921</v>
      </c>
      <c r="C499" s="380">
        <v>0</v>
      </c>
      <c r="D499" s="380">
        <v>0</v>
      </c>
      <c r="E499" s="152" t="str">
        <f t="shared" si="24"/>
        <v/>
      </c>
      <c r="F499" s="379" t="str">
        <f t="shared" si="22"/>
        <v>否</v>
      </c>
      <c r="G499" s="290" t="str">
        <f t="shared" si="23"/>
        <v>项</v>
      </c>
    </row>
    <row r="500" ht="36" customHeight="1" spans="1:7">
      <c r="A500" s="378" t="s">
        <v>922</v>
      </c>
      <c r="B500" s="179" t="s">
        <v>923</v>
      </c>
      <c r="C500" s="380">
        <v>0</v>
      </c>
      <c r="D500" s="380">
        <v>0</v>
      </c>
      <c r="E500" s="152" t="str">
        <f t="shared" si="24"/>
        <v/>
      </c>
      <c r="F500" s="379" t="str">
        <f t="shared" si="22"/>
        <v>否</v>
      </c>
      <c r="G500" s="290" t="str">
        <f t="shared" si="23"/>
        <v>项</v>
      </c>
    </row>
    <row r="501" ht="36" customHeight="1" spans="1:7">
      <c r="A501" s="378" t="s">
        <v>924</v>
      </c>
      <c r="B501" s="179" t="s">
        <v>925</v>
      </c>
      <c r="C501" s="380">
        <f>SUM(C502:C504)</f>
        <v>0</v>
      </c>
      <c r="D501" s="380">
        <f>SUM(D502:D504)</f>
        <v>0</v>
      </c>
      <c r="E501" s="152" t="str">
        <f t="shared" si="24"/>
        <v/>
      </c>
      <c r="F501" s="379" t="str">
        <f t="shared" si="22"/>
        <v>否</v>
      </c>
      <c r="G501" s="290" t="str">
        <f t="shared" si="23"/>
        <v>款</v>
      </c>
    </row>
    <row r="502" ht="36" customHeight="1" spans="1:7">
      <c r="A502" s="378" t="s">
        <v>926</v>
      </c>
      <c r="B502" s="179" t="s">
        <v>927</v>
      </c>
      <c r="C502" s="380">
        <v>0</v>
      </c>
      <c r="D502" s="380">
        <v>0</v>
      </c>
      <c r="E502" s="152" t="str">
        <f t="shared" si="24"/>
        <v/>
      </c>
      <c r="F502" s="379" t="str">
        <f t="shared" si="22"/>
        <v>否</v>
      </c>
      <c r="G502" s="290" t="str">
        <f t="shared" si="23"/>
        <v>项</v>
      </c>
    </row>
    <row r="503" ht="36" customHeight="1" spans="1:7">
      <c r="A503" s="378" t="s">
        <v>928</v>
      </c>
      <c r="B503" s="179" t="s">
        <v>929</v>
      </c>
      <c r="C503" s="380">
        <v>0</v>
      </c>
      <c r="D503" s="380">
        <v>0</v>
      </c>
      <c r="E503" s="152" t="str">
        <f t="shared" si="24"/>
        <v/>
      </c>
      <c r="F503" s="379" t="str">
        <f t="shared" si="22"/>
        <v>否</v>
      </c>
      <c r="G503" s="290" t="str">
        <f t="shared" si="23"/>
        <v>项</v>
      </c>
    </row>
    <row r="504" ht="36" customHeight="1" spans="1:7">
      <c r="A504" s="378" t="s">
        <v>930</v>
      </c>
      <c r="B504" s="179" t="s">
        <v>931</v>
      </c>
      <c r="C504" s="380">
        <v>0</v>
      </c>
      <c r="D504" s="380">
        <v>0</v>
      </c>
      <c r="E504" s="152" t="str">
        <f t="shared" si="24"/>
        <v/>
      </c>
      <c r="F504" s="379" t="str">
        <f t="shared" si="22"/>
        <v>否</v>
      </c>
      <c r="G504" s="290" t="str">
        <f t="shared" si="23"/>
        <v>项</v>
      </c>
    </row>
    <row r="505" ht="36" customHeight="1" spans="1:7">
      <c r="A505" s="378" t="s">
        <v>932</v>
      </c>
      <c r="B505" s="179" t="s">
        <v>933</v>
      </c>
      <c r="C505" s="380">
        <f>SUM(C506:C509)</f>
        <v>0</v>
      </c>
      <c r="D505" s="380">
        <f>SUM(D506:D509)</f>
        <v>2</v>
      </c>
      <c r="E505" s="152" t="str">
        <f t="shared" si="24"/>
        <v/>
      </c>
      <c r="F505" s="379" t="str">
        <f t="shared" si="22"/>
        <v>是</v>
      </c>
      <c r="G505" s="290" t="str">
        <f t="shared" si="23"/>
        <v>款</v>
      </c>
    </row>
    <row r="506" ht="36" customHeight="1" spans="1:7">
      <c r="A506" s="378" t="s">
        <v>934</v>
      </c>
      <c r="B506" s="179" t="s">
        <v>935</v>
      </c>
      <c r="C506" s="380">
        <v>0</v>
      </c>
      <c r="D506" s="380">
        <v>0</v>
      </c>
      <c r="E506" s="152" t="str">
        <f t="shared" si="24"/>
        <v/>
      </c>
      <c r="F506" s="379" t="str">
        <f t="shared" si="22"/>
        <v>否</v>
      </c>
      <c r="G506" s="290" t="str">
        <f t="shared" si="23"/>
        <v>项</v>
      </c>
    </row>
    <row r="507" ht="36" customHeight="1" spans="1:7">
      <c r="A507" s="378" t="s">
        <v>936</v>
      </c>
      <c r="B507" s="179" t="s">
        <v>937</v>
      </c>
      <c r="C507" s="380">
        <v>0</v>
      </c>
      <c r="D507" s="380">
        <v>0</v>
      </c>
      <c r="E507" s="152" t="str">
        <f t="shared" si="24"/>
        <v/>
      </c>
      <c r="F507" s="379" t="str">
        <f t="shared" si="22"/>
        <v>否</v>
      </c>
      <c r="G507" s="290" t="str">
        <f t="shared" si="23"/>
        <v>项</v>
      </c>
    </row>
    <row r="508" ht="36" customHeight="1" spans="1:7">
      <c r="A508" s="378" t="s">
        <v>938</v>
      </c>
      <c r="B508" s="179" t="s">
        <v>939</v>
      </c>
      <c r="C508" s="380">
        <v>0</v>
      </c>
      <c r="D508" s="380">
        <v>0</v>
      </c>
      <c r="E508" s="152" t="str">
        <f t="shared" si="24"/>
        <v/>
      </c>
      <c r="F508" s="379" t="str">
        <f t="shared" si="22"/>
        <v>否</v>
      </c>
      <c r="G508" s="290" t="str">
        <f t="shared" si="23"/>
        <v>项</v>
      </c>
    </row>
    <row r="509" ht="36" customHeight="1" spans="1:7">
      <c r="A509" s="378" t="s">
        <v>940</v>
      </c>
      <c r="B509" s="179" t="s">
        <v>941</v>
      </c>
      <c r="C509" s="380">
        <v>0</v>
      </c>
      <c r="D509" s="380">
        <v>2</v>
      </c>
      <c r="E509" s="152" t="str">
        <f t="shared" si="24"/>
        <v/>
      </c>
      <c r="F509" s="379" t="str">
        <f t="shared" si="22"/>
        <v>是</v>
      </c>
      <c r="G509" s="290" t="str">
        <f t="shared" si="23"/>
        <v>项</v>
      </c>
    </row>
    <row r="510" ht="36" customHeight="1" spans="1:7">
      <c r="A510" s="378" t="s">
        <v>82</v>
      </c>
      <c r="B510" s="171" t="s">
        <v>83</v>
      </c>
      <c r="C510" s="380">
        <f>SUM(C511,C527,C535,C546,C555,C563)</f>
        <v>1960</v>
      </c>
      <c r="D510" s="380">
        <f>SUM(D511,D527,D535,D546,D555,D563)</f>
        <v>2927</v>
      </c>
      <c r="E510" s="152">
        <f t="shared" si="24"/>
        <v>0.493</v>
      </c>
      <c r="F510" s="379" t="str">
        <f t="shared" si="22"/>
        <v>是</v>
      </c>
      <c r="G510" s="290" t="str">
        <f t="shared" si="23"/>
        <v>类</v>
      </c>
    </row>
    <row r="511" ht="36" customHeight="1" spans="1:7">
      <c r="A511" s="378" t="s">
        <v>942</v>
      </c>
      <c r="B511" s="179" t="s">
        <v>943</v>
      </c>
      <c r="C511" s="380">
        <f>SUM(C512:C526)</f>
        <v>1141</v>
      </c>
      <c r="D511" s="380">
        <f>SUM(D512:D526)</f>
        <v>1707</v>
      </c>
      <c r="E511" s="152">
        <f t="shared" si="24"/>
        <v>0.496</v>
      </c>
      <c r="F511" s="379" t="str">
        <f t="shared" si="22"/>
        <v>是</v>
      </c>
      <c r="G511" s="290" t="str">
        <f t="shared" si="23"/>
        <v>款</v>
      </c>
    </row>
    <row r="512" ht="36" customHeight="1" spans="1:7">
      <c r="A512" s="378" t="s">
        <v>944</v>
      </c>
      <c r="B512" s="179" t="s">
        <v>141</v>
      </c>
      <c r="C512" s="380">
        <v>180</v>
      </c>
      <c r="D512" s="380">
        <v>225</v>
      </c>
      <c r="E512" s="152">
        <f t="shared" si="24"/>
        <v>0.25</v>
      </c>
      <c r="F512" s="379" t="str">
        <f t="shared" si="22"/>
        <v>是</v>
      </c>
      <c r="G512" s="290" t="str">
        <f t="shared" si="23"/>
        <v>项</v>
      </c>
    </row>
    <row r="513" ht="36" customHeight="1" spans="1:7">
      <c r="A513" s="378" t="s">
        <v>945</v>
      </c>
      <c r="B513" s="179" t="s">
        <v>143</v>
      </c>
      <c r="C513" s="380">
        <v>0</v>
      </c>
      <c r="D513" s="380">
        <v>0</v>
      </c>
      <c r="E513" s="152" t="str">
        <f t="shared" si="24"/>
        <v/>
      </c>
      <c r="F513" s="379" t="str">
        <f t="shared" si="22"/>
        <v>否</v>
      </c>
      <c r="G513" s="290" t="str">
        <f t="shared" si="23"/>
        <v>项</v>
      </c>
    </row>
    <row r="514" ht="36" customHeight="1" spans="1:7">
      <c r="A514" s="378" t="s">
        <v>946</v>
      </c>
      <c r="B514" s="179" t="s">
        <v>145</v>
      </c>
      <c r="C514" s="380">
        <v>0</v>
      </c>
      <c r="D514" s="380">
        <v>0</v>
      </c>
      <c r="E514" s="152" t="str">
        <f t="shared" si="24"/>
        <v/>
      </c>
      <c r="F514" s="379" t="str">
        <f t="shared" si="22"/>
        <v>否</v>
      </c>
      <c r="G514" s="290" t="str">
        <f t="shared" si="23"/>
        <v>项</v>
      </c>
    </row>
    <row r="515" ht="36" customHeight="1" spans="1:7">
      <c r="A515" s="378" t="s">
        <v>947</v>
      </c>
      <c r="B515" s="179" t="s">
        <v>948</v>
      </c>
      <c r="C515" s="380">
        <v>40</v>
      </c>
      <c r="D515" s="380">
        <v>48</v>
      </c>
      <c r="E515" s="152">
        <f t="shared" si="24"/>
        <v>0.2</v>
      </c>
      <c r="F515" s="379" t="str">
        <f t="shared" si="22"/>
        <v>是</v>
      </c>
      <c r="G515" s="290" t="str">
        <f t="shared" si="23"/>
        <v>项</v>
      </c>
    </row>
    <row r="516" ht="36" customHeight="1" spans="1:7">
      <c r="A516" s="378" t="s">
        <v>949</v>
      </c>
      <c r="B516" s="179" t="s">
        <v>950</v>
      </c>
      <c r="C516" s="380">
        <v>0</v>
      </c>
      <c r="D516" s="380">
        <v>0</v>
      </c>
      <c r="E516" s="152" t="str">
        <f t="shared" si="24"/>
        <v/>
      </c>
      <c r="F516" s="379" t="str">
        <f t="shared" ref="F516:F579" si="25">IF(LEN(A516)=3,"是",IF(B516&lt;&gt;"",IF(SUM(C516:D516)&lt;&gt;0,"是","否"),"是"))</f>
        <v>否</v>
      </c>
      <c r="G516" s="290" t="str">
        <f t="shared" ref="G516:G579" si="26">IF(LEN(A516)=3,"类",IF(LEN(A516)=5,"款","项"))</f>
        <v>项</v>
      </c>
    </row>
    <row r="517" ht="36" customHeight="1" spans="1:7">
      <c r="A517" s="378" t="s">
        <v>951</v>
      </c>
      <c r="B517" s="179" t="s">
        <v>952</v>
      </c>
      <c r="C517" s="380">
        <v>0</v>
      </c>
      <c r="D517" s="380">
        <v>0</v>
      </c>
      <c r="E517" s="152" t="str">
        <f t="shared" si="24"/>
        <v/>
      </c>
      <c r="F517" s="379" t="str">
        <f t="shared" si="25"/>
        <v>否</v>
      </c>
      <c r="G517" s="290" t="str">
        <f t="shared" si="26"/>
        <v>项</v>
      </c>
    </row>
    <row r="518" ht="36" customHeight="1" spans="1:7">
      <c r="A518" s="378" t="s">
        <v>953</v>
      </c>
      <c r="B518" s="179" t="s">
        <v>954</v>
      </c>
      <c r="C518" s="380">
        <v>1</v>
      </c>
      <c r="D518" s="380">
        <v>0</v>
      </c>
      <c r="E518" s="152">
        <f t="shared" si="24"/>
        <v>-1</v>
      </c>
      <c r="F518" s="379" t="str">
        <f t="shared" si="25"/>
        <v>是</v>
      </c>
      <c r="G518" s="290" t="str">
        <f t="shared" si="26"/>
        <v>项</v>
      </c>
    </row>
    <row r="519" ht="36" customHeight="1" spans="1:7">
      <c r="A519" s="378" t="s">
        <v>955</v>
      </c>
      <c r="B519" s="179" t="s">
        <v>956</v>
      </c>
      <c r="C519" s="380">
        <v>35</v>
      </c>
      <c r="D519" s="380">
        <v>43</v>
      </c>
      <c r="E519" s="152">
        <f t="shared" si="24"/>
        <v>0.229</v>
      </c>
      <c r="F519" s="379" t="str">
        <f t="shared" si="25"/>
        <v>是</v>
      </c>
      <c r="G519" s="290" t="str">
        <f t="shared" si="26"/>
        <v>项</v>
      </c>
    </row>
    <row r="520" ht="36" customHeight="1" spans="1:7">
      <c r="A520" s="378" t="s">
        <v>957</v>
      </c>
      <c r="B520" s="179" t="s">
        <v>958</v>
      </c>
      <c r="C520" s="380">
        <v>160</v>
      </c>
      <c r="D520" s="380">
        <v>185</v>
      </c>
      <c r="E520" s="152">
        <f t="shared" si="24"/>
        <v>0.156</v>
      </c>
      <c r="F520" s="379" t="str">
        <f t="shared" si="25"/>
        <v>是</v>
      </c>
      <c r="G520" s="290" t="str">
        <f t="shared" si="26"/>
        <v>项</v>
      </c>
    </row>
    <row r="521" ht="36" customHeight="1" spans="1:7">
      <c r="A521" s="378" t="s">
        <v>959</v>
      </c>
      <c r="B521" s="179" t="s">
        <v>960</v>
      </c>
      <c r="C521" s="380">
        <v>0</v>
      </c>
      <c r="D521" s="380">
        <v>0</v>
      </c>
      <c r="E521" s="152" t="str">
        <f t="shared" si="24"/>
        <v/>
      </c>
      <c r="F521" s="379" t="str">
        <f t="shared" si="25"/>
        <v>否</v>
      </c>
      <c r="G521" s="290" t="str">
        <f t="shared" si="26"/>
        <v>项</v>
      </c>
    </row>
    <row r="522" ht="36" customHeight="1" spans="1:7">
      <c r="A522" s="378" t="s">
        <v>961</v>
      </c>
      <c r="B522" s="179" t="s">
        <v>962</v>
      </c>
      <c r="C522" s="380">
        <v>20</v>
      </c>
      <c r="D522" s="380">
        <v>16</v>
      </c>
      <c r="E522" s="152">
        <f t="shared" ref="E522:E542" si="27">IF(C522&gt;0,D522/C522-1,IF(C522&lt;0,-(D522/C522-1),""))</f>
        <v>-0.2</v>
      </c>
      <c r="F522" s="379" t="str">
        <f t="shared" si="25"/>
        <v>是</v>
      </c>
      <c r="G522" s="290" t="str">
        <f t="shared" si="26"/>
        <v>项</v>
      </c>
    </row>
    <row r="523" ht="36" customHeight="1" spans="1:7">
      <c r="A523" s="378" t="s">
        <v>963</v>
      </c>
      <c r="B523" s="179" t="s">
        <v>964</v>
      </c>
      <c r="C523" s="380">
        <v>0</v>
      </c>
      <c r="D523" s="380">
        <v>0</v>
      </c>
      <c r="E523" s="152" t="str">
        <f t="shared" si="27"/>
        <v/>
      </c>
      <c r="F523" s="379" t="str">
        <f t="shared" si="25"/>
        <v>否</v>
      </c>
      <c r="G523" s="290" t="str">
        <f t="shared" si="26"/>
        <v>项</v>
      </c>
    </row>
    <row r="524" ht="36" customHeight="1" spans="1:7">
      <c r="A524" s="378" t="s">
        <v>965</v>
      </c>
      <c r="B524" s="179" t="s">
        <v>966</v>
      </c>
      <c r="C524" s="380">
        <v>1</v>
      </c>
      <c r="D524" s="380">
        <v>6</v>
      </c>
      <c r="E524" s="152">
        <f t="shared" si="27"/>
        <v>5</v>
      </c>
      <c r="F524" s="379" t="str">
        <f t="shared" si="25"/>
        <v>是</v>
      </c>
      <c r="G524" s="290" t="str">
        <f t="shared" si="26"/>
        <v>项</v>
      </c>
    </row>
    <row r="525" ht="36" customHeight="1" spans="1:7">
      <c r="A525" s="378" t="s">
        <v>967</v>
      </c>
      <c r="B525" s="179" t="s">
        <v>968</v>
      </c>
      <c r="C525" s="380">
        <v>30</v>
      </c>
      <c r="D525" s="380">
        <v>700</v>
      </c>
      <c r="E525" s="152">
        <f t="shared" si="27"/>
        <v>22.333</v>
      </c>
      <c r="F525" s="379" t="str">
        <f t="shared" si="25"/>
        <v>是</v>
      </c>
      <c r="G525" s="290" t="str">
        <f t="shared" si="26"/>
        <v>项</v>
      </c>
    </row>
    <row r="526" ht="36" customHeight="1" spans="1:7">
      <c r="A526" s="378" t="s">
        <v>969</v>
      </c>
      <c r="B526" s="179" t="s">
        <v>970</v>
      </c>
      <c r="C526" s="380">
        <v>674</v>
      </c>
      <c r="D526" s="380">
        <v>484</v>
      </c>
      <c r="E526" s="152">
        <f t="shared" si="27"/>
        <v>-0.282</v>
      </c>
      <c r="F526" s="379" t="str">
        <f t="shared" si="25"/>
        <v>是</v>
      </c>
      <c r="G526" s="290" t="str">
        <f t="shared" si="26"/>
        <v>项</v>
      </c>
    </row>
    <row r="527" ht="36" customHeight="1" spans="1:7">
      <c r="A527" s="378" t="s">
        <v>971</v>
      </c>
      <c r="B527" s="179" t="s">
        <v>972</v>
      </c>
      <c r="C527" s="380">
        <f>SUM(C528:C534)</f>
        <v>213</v>
      </c>
      <c r="D527" s="380">
        <f>SUM(D528:D534)</f>
        <v>55</v>
      </c>
      <c r="E527" s="152">
        <f t="shared" si="27"/>
        <v>-0.742</v>
      </c>
      <c r="F527" s="379" t="str">
        <f t="shared" si="25"/>
        <v>是</v>
      </c>
      <c r="G527" s="290" t="str">
        <f t="shared" si="26"/>
        <v>款</v>
      </c>
    </row>
    <row r="528" ht="36" customHeight="1" spans="1:7">
      <c r="A528" s="378" t="s">
        <v>973</v>
      </c>
      <c r="B528" s="179" t="s">
        <v>141</v>
      </c>
      <c r="C528" s="380">
        <v>2</v>
      </c>
      <c r="D528" s="380">
        <v>0</v>
      </c>
      <c r="E528" s="152">
        <f t="shared" si="27"/>
        <v>-1</v>
      </c>
      <c r="F528" s="379" t="str">
        <f t="shared" si="25"/>
        <v>是</v>
      </c>
      <c r="G528" s="290" t="str">
        <f t="shared" si="26"/>
        <v>项</v>
      </c>
    </row>
    <row r="529" ht="36" customHeight="1" spans="1:7">
      <c r="A529" s="378" t="s">
        <v>974</v>
      </c>
      <c r="B529" s="179" t="s">
        <v>143</v>
      </c>
      <c r="C529" s="380">
        <v>0</v>
      </c>
      <c r="D529" s="380">
        <v>0</v>
      </c>
      <c r="E529" s="152" t="str">
        <f t="shared" si="27"/>
        <v/>
      </c>
      <c r="F529" s="379" t="str">
        <f t="shared" si="25"/>
        <v>否</v>
      </c>
      <c r="G529" s="290" t="str">
        <f t="shared" si="26"/>
        <v>项</v>
      </c>
    </row>
    <row r="530" ht="36" customHeight="1" spans="1:7">
      <c r="A530" s="378" t="s">
        <v>975</v>
      </c>
      <c r="B530" s="179" t="s">
        <v>145</v>
      </c>
      <c r="C530" s="380">
        <v>0</v>
      </c>
      <c r="D530" s="380">
        <v>0</v>
      </c>
      <c r="E530" s="152" t="str">
        <f t="shared" si="27"/>
        <v/>
      </c>
      <c r="F530" s="379" t="str">
        <f t="shared" si="25"/>
        <v>否</v>
      </c>
      <c r="G530" s="290" t="str">
        <f t="shared" si="26"/>
        <v>项</v>
      </c>
    </row>
    <row r="531" ht="36" customHeight="1" spans="1:7">
      <c r="A531" s="378" t="s">
        <v>976</v>
      </c>
      <c r="B531" s="179" t="s">
        <v>977</v>
      </c>
      <c r="C531" s="380">
        <v>210</v>
      </c>
      <c r="D531" s="380">
        <v>49</v>
      </c>
      <c r="E531" s="152">
        <f t="shared" si="27"/>
        <v>-0.767</v>
      </c>
      <c r="F531" s="379" t="str">
        <f t="shared" si="25"/>
        <v>是</v>
      </c>
      <c r="G531" s="290" t="str">
        <f t="shared" si="26"/>
        <v>项</v>
      </c>
    </row>
    <row r="532" ht="36" customHeight="1" spans="1:7">
      <c r="A532" s="378" t="s">
        <v>978</v>
      </c>
      <c r="B532" s="179" t="s">
        <v>979</v>
      </c>
      <c r="C532" s="380">
        <v>1</v>
      </c>
      <c r="D532" s="380">
        <v>6</v>
      </c>
      <c r="E532" s="152">
        <f t="shared" si="27"/>
        <v>5</v>
      </c>
      <c r="F532" s="379" t="str">
        <f t="shared" si="25"/>
        <v>是</v>
      </c>
      <c r="G532" s="290" t="str">
        <f t="shared" si="26"/>
        <v>项</v>
      </c>
    </row>
    <row r="533" ht="36" customHeight="1" spans="1:7">
      <c r="A533" s="378" t="s">
        <v>980</v>
      </c>
      <c r="B533" s="179" t="s">
        <v>981</v>
      </c>
      <c r="C533" s="380">
        <v>0</v>
      </c>
      <c r="D533" s="380">
        <v>0</v>
      </c>
      <c r="E533" s="152" t="str">
        <f t="shared" si="27"/>
        <v/>
      </c>
      <c r="F533" s="379" t="str">
        <f t="shared" si="25"/>
        <v>否</v>
      </c>
      <c r="G533" s="290" t="str">
        <f t="shared" si="26"/>
        <v>项</v>
      </c>
    </row>
    <row r="534" ht="36" customHeight="1" spans="1:7">
      <c r="A534" s="378" t="s">
        <v>982</v>
      </c>
      <c r="B534" s="179" t="s">
        <v>983</v>
      </c>
      <c r="C534" s="380">
        <v>0</v>
      </c>
      <c r="D534" s="380">
        <v>0</v>
      </c>
      <c r="E534" s="152" t="str">
        <f t="shared" si="27"/>
        <v/>
      </c>
      <c r="F534" s="379" t="str">
        <f t="shared" si="25"/>
        <v>否</v>
      </c>
      <c r="G534" s="290" t="str">
        <f t="shared" si="26"/>
        <v>项</v>
      </c>
    </row>
    <row r="535" ht="36" customHeight="1" spans="1:7">
      <c r="A535" s="378" t="s">
        <v>984</v>
      </c>
      <c r="B535" s="179" t="s">
        <v>985</v>
      </c>
      <c r="C535" s="380">
        <f>SUM(C536:C545)</f>
        <v>5</v>
      </c>
      <c r="D535" s="380">
        <f>SUM(D536:D545)</f>
        <v>20</v>
      </c>
      <c r="E535" s="152">
        <f t="shared" si="27"/>
        <v>3</v>
      </c>
      <c r="F535" s="379" t="str">
        <f t="shared" si="25"/>
        <v>是</v>
      </c>
      <c r="G535" s="290" t="str">
        <f t="shared" si="26"/>
        <v>款</v>
      </c>
    </row>
    <row r="536" ht="36" customHeight="1" spans="1:7">
      <c r="A536" s="378" t="s">
        <v>986</v>
      </c>
      <c r="B536" s="179" t="s">
        <v>141</v>
      </c>
      <c r="C536" s="380">
        <v>0</v>
      </c>
      <c r="D536" s="380">
        <v>0</v>
      </c>
      <c r="E536" s="152" t="str">
        <f t="shared" si="27"/>
        <v/>
      </c>
      <c r="F536" s="379" t="str">
        <f t="shared" si="25"/>
        <v>否</v>
      </c>
      <c r="G536" s="290" t="str">
        <f t="shared" si="26"/>
        <v>项</v>
      </c>
    </row>
    <row r="537" ht="36" customHeight="1" spans="1:7">
      <c r="A537" s="378" t="s">
        <v>987</v>
      </c>
      <c r="B537" s="179" t="s">
        <v>143</v>
      </c>
      <c r="C537" s="380">
        <v>0</v>
      </c>
      <c r="D537" s="380">
        <v>0</v>
      </c>
      <c r="E537" s="152" t="str">
        <f t="shared" si="27"/>
        <v/>
      </c>
      <c r="F537" s="379" t="str">
        <f t="shared" si="25"/>
        <v>否</v>
      </c>
      <c r="G537" s="290" t="str">
        <f t="shared" si="26"/>
        <v>项</v>
      </c>
    </row>
    <row r="538" ht="36" customHeight="1" spans="1:7">
      <c r="A538" s="378" t="s">
        <v>988</v>
      </c>
      <c r="B538" s="179" t="s">
        <v>145</v>
      </c>
      <c r="C538" s="380">
        <v>0</v>
      </c>
      <c r="D538" s="380">
        <v>0</v>
      </c>
      <c r="E538" s="152" t="str">
        <f t="shared" si="27"/>
        <v/>
      </c>
      <c r="F538" s="379" t="str">
        <f t="shared" si="25"/>
        <v>否</v>
      </c>
      <c r="G538" s="290" t="str">
        <f t="shared" si="26"/>
        <v>项</v>
      </c>
    </row>
    <row r="539" ht="36" customHeight="1" spans="1:7">
      <c r="A539" s="378" t="s">
        <v>989</v>
      </c>
      <c r="B539" s="179" t="s">
        <v>990</v>
      </c>
      <c r="C539" s="380">
        <v>0</v>
      </c>
      <c r="D539" s="380">
        <v>0</v>
      </c>
      <c r="E539" s="152" t="str">
        <f t="shared" si="27"/>
        <v/>
      </c>
      <c r="F539" s="379" t="str">
        <f t="shared" si="25"/>
        <v>否</v>
      </c>
      <c r="G539" s="290" t="str">
        <f t="shared" si="26"/>
        <v>项</v>
      </c>
    </row>
    <row r="540" ht="36" customHeight="1" spans="1:7">
      <c r="A540" s="378" t="s">
        <v>991</v>
      </c>
      <c r="B540" s="179" t="s">
        <v>992</v>
      </c>
      <c r="C540" s="380">
        <v>0</v>
      </c>
      <c r="D540" s="380">
        <v>0</v>
      </c>
      <c r="E540" s="152" t="str">
        <f t="shared" si="27"/>
        <v/>
      </c>
      <c r="F540" s="379" t="str">
        <f t="shared" si="25"/>
        <v>否</v>
      </c>
      <c r="G540" s="290" t="str">
        <f t="shared" si="26"/>
        <v>项</v>
      </c>
    </row>
    <row r="541" ht="36" customHeight="1" spans="1:7">
      <c r="A541" s="378" t="s">
        <v>993</v>
      </c>
      <c r="B541" s="179" t="s">
        <v>994</v>
      </c>
      <c r="C541" s="380">
        <v>0</v>
      </c>
      <c r="D541" s="380">
        <v>0</v>
      </c>
      <c r="E541" s="152" t="str">
        <f t="shared" si="27"/>
        <v/>
      </c>
      <c r="F541" s="379" t="str">
        <f t="shared" si="25"/>
        <v>否</v>
      </c>
      <c r="G541" s="290" t="str">
        <f t="shared" si="26"/>
        <v>项</v>
      </c>
    </row>
    <row r="542" ht="36" customHeight="1" spans="1:7">
      <c r="A542" s="378" t="s">
        <v>995</v>
      </c>
      <c r="B542" s="179" t="s">
        <v>996</v>
      </c>
      <c r="C542" s="380">
        <v>0</v>
      </c>
      <c r="D542" s="380">
        <v>20</v>
      </c>
      <c r="E542" s="152" t="str">
        <f t="shared" si="27"/>
        <v/>
      </c>
      <c r="F542" s="379" t="str">
        <f t="shared" si="25"/>
        <v>是</v>
      </c>
      <c r="G542" s="290" t="str">
        <f t="shared" si="26"/>
        <v>项</v>
      </c>
    </row>
    <row r="543" ht="36" customHeight="1" spans="1:7">
      <c r="A543" s="378" t="s">
        <v>997</v>
      </c>
      <c r="B543" s="179" t="s">
        <v>998</v>
      </c>
      <c r="C543" s="380">
        <v>0</v>
      </c>
      <c r="D543" s="380">
        <v>0</v>
      </c>
      <c r="E543" s="152"/>
      <c r="F543" s="379" t="str">
        <f t="shared" si="25"/>
        <v>否</v>
      </c>
      <c r="G543" s="290" t="str">
        <f t="shared" si="26"/>
        <v>项</v>
      </c>
    </row>
    <row r="544" ht="36" customHeight="1" spans="1:7">
      <c r="A544" s="378" t="s">
        <v>999</v>
      </c>
      <c r="B544" s="179" t="s">
        <v>1000</v>
      </c>
      <c r="C544" s="380">
        <v>0</v>
      </c>
      <c r="D544" s="380">
        <v>0</v>
      </c>
      <c r="E544" s="152"/>
      <c r="F544" s="379" t="str">
        <f t="shared" si="25"/>
        <v>否</v>
      </c>
      <c r="G544" s="290" t="str">
        <f t="shared" si="26"/>
        <v>项</v>
      </c>
    </row>
    <row r="545" ht="36" customHeight="1" spans="1:7">
      <c r="A545" s="378" t="s">
        <v>1001</v>
      </c>
      <c r="B545" s="179" t="s">
        <v>1002</v>
      </c>
      <c r="C545" s="380">
        <v>5</v>
      </c>
      <c r="D545" s="380">
        <v>0</v>
      </c>
      <c r="E545" s="152">
        <f>IF(C545&gt;0,D545/C545-1,IF(C545&lt;0,-(D545/C545-1),""))</f>
        <v>-1</v>
      </c>
      <c r="F545" s="379" t="str">
        <f t="shared" si="25"/>
        <v>是</v>
      </c>
      <c r="G545" s="290" t="str">
        <f t="shared" si="26"/>
        <v>项</v>
      </c>
    </row>
    <row r="546" ht="36" customHeight="1" spans="1:7">
      <c r="A546" s="378" t="s">
        <v>1003</v>
      </c>
      <c r="B546" s="179" t="s">
        <v>1004</v>
      </c>
      <c r="C546" s="380">
        <f>SUM(C547:C554)</f>
        <v>281</v>
      </c>
      <c r="D546" s="380">
        <f>SUM(D547:D554)</f>
        <v>338</v>
      </c>
      <c r="E546" s="152">
        <f>IF(C546&gt;0,D546/C546-1,IF(C546&lt;0,-(D546/C546-1),""))</f>
        <v>0.203</v>
      </c>
      <c r="F546" s="379" t="str">
        <f t="shared" si="25"/>
        <v>是</v>
      </c>
      <c r="G546" s="290" t="str">
        <f t="shared" si="26"/>
        <v>款</v>
      </c>
    </row>
    <row r="547" ht="36" customHeight="1" spans="1:7">
      <c r="A547" s="378" t="s">
        <v>1005</v>
      </c>
      <c r="B547" s="179" t="s">
        <v>141</v>
      </c>
      <c r="C547" s="380">
        <v>1</v>
      </c>
      <c r="D547" s="380">
        <v>0</v>
      </c>
      <c r="E547" s="152">
        <f>IF(C547&gt;0,D547/C547-1,IF(C547&lt;0,-(D547/C547-1),""))</f>
        <v>-1</v>
      </c>
      <c r="F547" s="379" t="str">
        <f t="shared" si="25"/>
        <v>是</v>
      </c>
      <c r="G547" s="290" t="str">
        <f t="shared" si="26"/>
        <v>项</v>
      </c>
    </row>
    <row r="548" ht="36" customHeight="1" spans="1:7">
      <c r="A548" s="378" t="s">
        <v>1006</v>
      </c>
      <c r="B548" s="179" t="s">
        <v>143</v>
      </c>
      <c r="C548" s="380">
        <v>0</v>
      </c>
      <c r="D548" s="380">
        <v>0</v>
      </c>
      <c r="E548" s="152" t="str">
        <f t="shared" ref="E548:E611" si="28">IF(C548&gt;0,D548/C548-1,IF(C548&lt;0,-(D548/C548-1),""))</f>
        <v/>
      </c>
      <c r="F548" s="379" t="str">
        <f t="shared" si="25"/>
        <v>否</v>
      </c>
      <c r="G548" s="290" t="str">
        <f t="shared" si="26"/>
        <v>项</v>
      </c>
    </row>
    <row r="549" ht="36" customHeight="1" spans="1:7">
      <c r="A549" s="378" t="s">
        <v>1007</v>
      </c>
      <c r="B549" s="179" t="s">
        <v>145</v>
      </c>
      <c r="C549" s="380">
        <v>0</v>
      </c>
      <c r="D549" s="380">
        <v>0</v>
      </c>
      <c r="E549" s="152" t="str">
        <f t="shared" si="28"/>
        <v/>
      </c>
      <c r="F549" s="379" t="str">
        <f t="shared" si="25"/>
        <v>否</v>
      </c>
      <c r="G549" s="290" t="str">
        <f t="shared" si="26"/>
        <v>项</v>
      </c>
    </row>
    <row r="550" ht="36" customHeight="1" spans="1:7">
      <c r="A550" s="378" t="s">
        <v>1008</v>
      </c>
      <c r="B550" s="179" t="s">
        <v>1009</v>
      </c>
      <c r="C550" s="380">
        <v>280</v>
      </c>
      <c r="D550" s="380">
        <v>338</v>
      </c>
      <c r="E550" s="152">
        <f t="shared" si="28"/>
        <v>0.207</v>
      </c>
      <c r="F550" s="379" t="str">
        <f t="shared" si="25"/>
        <v>是</v>
      </c>
      <c r="G550" s="290" t="str">
        <f t="shared" si="26"/>
        <v>项</v>
      </c>
    </row>
    <row r="551" ht="36" customHeight="1" spans="1:7">
      <c r="A551" s="378" t="s">
        <v>1010</v>
      </c>
      <c r="B551" s="179" t="s">
        <v>1011</v>
      </c>
      <c r="C551" s="380">
        <v>0</v>
      </c>
      <c r="D551" s="380">
        <v>0</v>
      </c>
      <c r="E551" s="152" t="str">
        <f t="shared" si="28"/>
        <v/>
      </c>
      <c r="F551" s="379" t="str">
        <f t="shared" si="25"/>
        <v>否</v>
      </c>
      <c r="G551" s="290" t="str">
        <f t="shared" si="26"/>
        <v>项</v>
      </c>
    </row>
    <row r="552" ht="36" customHeight="1" spans="1:7">
      <c r="A552" s="378" t="s">
        <v>1012</v>
      </c>
      <c r="B552" s="179" t="s">
        <v>1013</v>
      </c>
      <c r="C552" s="380">
        <v>0</v>
      </c>
      <c r="D552" s="380">
        <v>0</v>
      </c>
      <c r="E552" s="152" t="str">
        <f t="shared" si="28"/>
        <v/>
      </c>
      <c r="F552" s="379" t="str">
        <f t="shared" si="25"/>
        <v>否</v>
      </c>
      <c r="G552" s="290" t="str">
        <f t="shared" si="26"/>
        <v>项</v>
      </c>
    </row>
    <row r="553" ht="36" customHeight="1" spans="1:7">
      <c r="A553" s="378" t="s">
        <v>1014</v>
      </c>
      <c r="B553" s="179" t="s">
        <v>1015</v>
      </c>
      <c r="C553" s="380">
        <v>0</v>
      </c>
      <c r="D553" s="380">
        <v>0</v>
      </c>
      <c r="E553" s="152" t="str">
        <f t="shared" si="28"/>
        <v/>
      </c>
      <c r="F553" s="379" t="str">
        <f t="shared" si="25"/>
        <v>否</v>
      </c>
      <c r="G553" s="290" t="str">
        <f t="shared" si="26"/>
        <v>项</v>
      </c>
    </row>
    <row r="554" ht="36" customHeight="1" spans="1:7">
      <c r="A554" s="378" t="s">
        <v>1016</v>
      </c>
      <c r="B554" s="179" t="s">
        <v>1017</v>
      </c>
      <c r="C554" s="380">
        <v>0</v>
      </c>
      <c r="D554" s="380">
        <v>0</v>
      </c>
      <c r="E554" s="152" t="str">
        <f t="shared" si="28"/>
        <v/>
      </c>
      <c r="F554" s="379" t="str">
        <f t="shared" si="25"/>
        <v>否</v>
      </c>
      <c r="G554" s="290" t="str">
        <f t="shared" si="26"/>
        <v>项</v>
      </c>
    </row>
    <row r="555" ht="36" customHeight="1" spans="1:7">
      <c r="A555" s="378" t="s">
        <v>1018</v>
      </c>
      <c r="B555" s="179" t="s">
        <v>1019</v>
      </c>
      <c r="C555" s="380">
        <f>SUM(C556:C562)</f>
        <v>70</v>
      </c>
      <c r="D555" s="380">
        <f>SUM(D556:D562)</f>
        <v>338</v>
      </c>
      <c r="E555" s="152">
        <f t="shared" si="28"/>
        <v>3.829</v>
      </c>
      <c r="F555" s="379" t="str">
        <f t="shared" si="25"/>
        <v>是</v>
      </c>
      <c r="G555" s="290" t="str">
        <f t="shared" si="26"/>
        <v>款</v>
      </c>
    </row>
    <row r="556" ht="36" customHeight="1" spans="1:7">
      <c r="A556" s="378" t="s">
        <v>1020</v>
      </c>
      <c r="B556" s="179" t="s">
        <v>141</v>
      </c>
      <c r="C556" s="380">
        <v>0</v>
      </c>
      <c r="D556" s="380">
        <v>0</v>
      </c>
      <c r="E556" s="152" t="str">
        <f t="shared" si="28"/>
        <v/>
      </c>
      <c r="F556" s="379" t="str">
        <f t="shared" si="25"/>
        <v>否</v>
      </c>
      <c r="G556" s="290" t="str">
        <f t="shared" si="26"/>
        <v>项</v>
      </c>
    </row>
    <row r="557" ht="36" customHeight="1" spans="1:7">
      <c r="A557" s="378" t="s">
        <v>1021</v>
      </c>
      <c r="B557" s="179" t="s">
        <v>143</v>
      </c>
      <c r="C557" s="380">
        <v>0</v>
      </c>
      <c r="D557" s="380">
        <v>0</v>
      </c>
      <c r="E557" s="152" t="str">
        <f t="shared" si="28"/>
        <v/>
      </c>
      <c r="F557" s="379" t="str">
        <f t="shared" si="25"/>
        <v>否</v>
      </c>
      <c r="G557" s="290" t="str">
        <f t="shared" si="26"/>
        <v>项</v>
      </c>
    </row>
    <row r="558" ht="36" customHeight="1" spans="1:7">
      <c r="A558" s="378" t="s">
        <v>1022</v>
      </c>
      <c r="B558" s="179" t="s">
        <v>145</v>
      </c>
      <c r="C558" s="380">
        <v>0</v>
      </c>
      <c r="D558" s="380">
        <v>0</v>
      </c>
      <c r="E558" s="152" t="str">
        <f t="shared" si="28"/>
        <v/>
      </c>
      <c r="F558" s="379" t="str">
        <f t="shared" si="25"/>
        <v>否</v>
      </c>
      <c r="G558" s="290" t="str">
        <f t="shared" si="26"/>
        <v>项</v>
      </c>
    </row>
    <row r="559" ht="36" customHeight="1" spans="1:7">
      <c r="A559" s="378" t="s">
        <v>1023</v>
      </c>
      <c r="B559" s="179" t="s">
        <v>1024</v>
      </c>
      <c r="C559" s="380">
        <v>0</v>
      </c>
      <c r="D559" s="380">
        <v>0</v>
      </c>
      <c r="E559" s="152" t="str">
        <f t="shared" si="28"/>
        <v/>
      </c>
      <c r="F559" s="379" t="str">
        <f t="shared" si="25"/>
        <v>否</v>
      </c>
      <c r="G559" s="290" t="str">
        <f t="shared" si="26"/>
        <v>项</v>
      </c>
    </row>
    <row r="560" ht="36" customHeight="1" spans="1:7">
      <c r="A560" s="378">
        <v>2070807</v>
      </c>
      <c r="B560" s="179" t="s">
        <v>1025</v>
      </c>
      <c r="C560" s="380">
        <v>0</v>
      </c>
      <c r="D560" s="380">
        <v>0</v>
      </c>
      <c r="E560" s="152" t="str">
        <f t="shared" si="28"/>
        <v/>
      </c>
      <c r="F560" s="379" t="str">
        <f t="shared" si="25"/>
        <v>否</v>
      </c>
      <c r="G560" s="290" t="str">
        <f t="shared" si="26"/>
        <v>项</v>
      </c>
    </row>
    <row r="561" ht="36" customHeight="1" spans="1:7">
      <c r="A561" s="378">
        <v>2070808</v>
      </c>
      <c r="B561" s="179" t="s">
        <v>1026</v>
      </c>
      <c r="C561" s="380">
        <v>0</v>
      </c>
      <c r="D561" s="380">
        <v>0</v>
      </c>
      <c r="E561" s="152" t="str">
        <f t="shared" si="28"/>
        <v/>
      </c>
      <c r="F561" s="379" t="str">
        <f t="shared" si="25"/>
        <v>否</v>
      </c>
      <c r="G561" s="290" t="str">
        <f t="shared" si="26"/>
        <v>项</v>
      </c>
    </row>
    <row r="562" ht="36" customHeight="1" spans="1:7">
      <c r="A562" s="378" t="s">
        <v>1027</v>
      </c>
      <c r="B562" s="179" t="s">
        <v>1028</v>
      </c>
      <c r="C562" s="380">
        <v>70</v>
      </c>
      <c r="D562" s="380">
        <v>338</v>
      </c>
      <c r="E562" s="152">
        <f t="shared" si="28"/>
        <v>3.829</v>
      </c>
      <c r="F562" s="379" t="str">
        <f t="shared" si="25"/>
        <v>是</v>
      </c>
      <c r="G562" s="290" t="str">
        <f t="shared" si="26"/>
        <v>项</v>
      </c>
    </row>
    <row r="563" ht="36" customHeight="1" spans="1:7">
      <c r="A563" s="378" t="s">
        <v>1029</v>
      </c>
      <c r="B563" s="179" t="s">
        <v>1030</v>
      </c>
      <c r="C563" s="380">
        <f>SUM(C564:C566)</f>
        <v>250</v>
      </c>
      <c r="D563" s="380">
        <f>SUM(D564:D566)</f>
        <v>469</v>
      </c>
      <c r="E563" s="152">
        <f t="shared" si="28"/>
        <v>0.876</v>
      </c>
      <c r="F563" s="379" t="str">
        <f t="shared" si="25"/>
        <v>是</v>
      </c>
      <c r="G563" s="290" t="str">
        <f t="shared" si="26"/>
        <v>款</v>
      </c>
    </row>
    <row r="564" ht="36" customHeight="1" spans="1:7">
      <c r="A564" s="378" t="s">
        <v>1031</v>
      </c>
      <c r="B564" s="179" t="s">
        <v>1032</v>
      </c>
      <c r="C564" s="380">
        <v>0</v>
      </c>
      <c r="D564" s="380">
        <v>0</v>
      </c>
      <c r="E564" s="152" t="str">
        <f t="shared" si="28"/>
        <v/>
      </c>
      <c r="F564" s="379" t="str">
        <f t="shared" si="25"/>
        <v>否</v>
      </c>
      <c r="G564" s="290" t="str">
        <f t="shared" si="26"/>
        <v>项</v>
      </c>
    </row>
    <row r="565" ht="36" customHeight="1" spans="1:7">
      <c r="A565" s="378" t="s">
        <v>1033</v>
      </c>
      <c r="B565" s="179" t="s">
        <v>1034</v>
      </c>
      <c r="C565" s="380">
        <v>0</v>
      </c>
      <c r="D565" s="380">
        <v>10</v>
      </c>
      <c r="E565" s="152" t="str">
        <f t="shared" si="28"/>
        <v/>
      </c>
      <c r="F565" s="379" t="str">
        <f t="shared" si="25"/>
        <v>是</v>
      </c>
      <c r="G565" s="290" t="str">
        <f t="shared" si="26"/>
        <v>项</v>
      </c>
    </row>
    <row r="566" ht="36" customHeight="1" spans="1:7">
      <c r="A566" s="378" t="s">
        <v>1035</v>
      </c>
      <c r="B566" s="179" t="s">
        <v>1036</v>
      </c>
      <c r="C566" s="380">
        <v>250</v>
      </c>
      <c r="D566" s="380">
        <v>459</v>
      </c>
      <c r="E566" s="152">
        <f t="shared" si="28"/>
        <v>0.836</v>
      </c>
      <c r="F566" s="379" t="str">
        <f t="shared" si="25"/>
        <v>是</v>
      </c>
      <c r="G566" s="290" t="str">
        <f t="shared" si="26"/>
        <v>项</v>
      </c>
    </row>
    <row r="567" ht="36" customHeight="1" spans="1:7">
      <c r="A567" s="378" t="s">
        <v>84</v>
      </c>
      <c r="B567" s="171" t="s">
        <v>85</v>
      </c>
      <c r="C567" s="380">
        <f>SUM(C568,C587,C596,C598,C607,C611,C621,C630,C637,C645,C654,C660,C663,C666,C669,C672,C675,C679,C683,C692,C695)</f>
        <v>27500</v>
      </c>
      <c r="D567" s="380">
        <f>SUM(D568,D587,D596,D598,D607,D611,D621,D630,D637,D645,D654,D660,D663,D666,D669,D672,D675,D679,D683,D692,D695)</f>
        <v>33660</v>
      </c>
      <c r="E567" s="152">
        <f t="shared" si="28"/>
        <v>0.224</v>
      </c>
      <c r="F567" s="379" t="str">
        <f t="shared" si="25"/>
        <v>是</v>
      </c>
      <c r="G567" s="290" t="str">
        <f t="shared" si="26"/>
        <v>类</v>
      </c>
    </row>
    <row r="568" ht="36" customHeight="1" spans="1:7">
      <c r="A568" s="378" t="s">
        <v>1037</v>
      </c>
      <c r="B568" s="179" t="s">
        <v>1038</v>
      </c>
      <c r="C568" s="380">
        <f>SUM(C569:C586)</f>
        <v>601</v>
      </c>
      <c r="D568" s="380">
        <f>SUM(D569:D586)</f>
        <v>695</v>
      </c>
      <c r="E568" s="152">
        <f t="shared" si="28"/>
        <v>0.156</v>
      </c>
      <c r="F568" s="379" t="str">
        <f t="shared" si="25"/>
        <v>是</v>
      </c>
      <c r="G568" s="290" t="str">
        <f t="shared" si="26"/>
        <v>款</v>
      </c>
    </row>
    <row r="569" ht="36" customHeight="1" spans="1:7">
      <c r="A569" s="378" t="s">
        <v>1039</v>
      </c>
      <c r="B569" s="179" t="s">
        <v>141</v>
      </c>
      <c r="C569" s="380">
        <v>320</v>
      </c>
      <c r="D569" s="380">
        <v>310</v>
      </c>
      <c r="E569" s="152">
        <f t="shared" si="28"/>
        <v>-0.031</v>
      </c>
      <c r="F569" s="379" t="str">
        <f t="shared" si="25"/>
        <v>是</v>
      </c>
      <c r="G569" s="290" t="str">
        <f t="shared" si="26"/>
        <v>项</v>
      </c>
    </row>
    <row r="570" ht="36" customHeight="1" spans="1:7">
      <c r="A570" s="378" t="s">
        <v>1040</v>
      </c>
      <c r="B570" s="179" t="s">
        <v>143</v>
      </c>
      <c r="C570" s="380">
        <v>0</v>
      </c>
      <c r="D570" s="380">
        <v>0</v>
      </c>
      <c r="E570" s="152" t="str">
        <f t="shared" si="28"/>
        <v/>
      </c>
      <c r="F570" s="379" t="str">
        <f t="shared" si="25"/>
        <v>否</v>
      </c>
      <c r="G570" s="290" t="str">
        <f t="shared" si="26"/>
        <v>项</v>
      </c>
    </row>
    <row r="571" ht="36" customHeight="1" spans="1:7">
      <c r="A571" s="378" t="s">
        <v>1041</v>
      </c>
      <c r="B571" s="179" t="s">
        <v>145</v>
      </c>
      <c r="C571" s="380">
        <v>0</v>
      </c>
      <c r="D571" s="380">
        <v>0</v>
      </c>
      <c r="E571" s="152" t="str">
        <f t="shared" si="28"/>
        <v/>
      </c>
      <c r="F571" s="379" t="str">
        <f t="shared" si="25"/>
        <v>否</v>
      </c>
      <c r="G571" s="290" t="str">
        <f t="shared" si="26"/>
        <v>项</v>
      </c>
    </row>
    <row r="572" ht="36" customHeight="1" spans="1:7">
      <c r="A572" s="378" t="s">
        <v>1042</v>
      </c>
      <c r="B572" s="179" t="s">
        <v>1043</v>
      </c>
      <c r="C572" s="380">
        <v>0</v>
      </c>
      <c r="D572" s="380">
        <v>0</v>
      </c>
      <c r="E572" s="152" t="str">
        <f t="shared" si="28"/>
        <v/>
      </c>
      <c r="F572" s="379" t="str">
        <f t="shared" si="25"/>
        <v>否</v>
      </c>
      <c r="G572" s="290" t="str">
        <f t="shared" si="26"/>
        <v>项</v>
      </c>
    </row>
    <row r="573" ht="36" customHeight="1" spans="1:7">
      <c r="A573" s="378" t="s">
        <v>1044</v>
      </c>
      <c r="B573" s="179" t="s">
        <v>1045</v>
      </c>
      <c r="C573" s="380">
        <v>1</v>
      </c>
      <c r="D573" s="380">
        <v>5</v>
      </c>
      <c r="E573" s="152">
        <f t="shared" si="28"/>
        <v>4</v>
      </c>
      <c r="F573" s="379" t="str">
        <f t="shared" si="25"/>
        <v>是</v>
      </c>
      <c r="G573" s="290" t="str">
        <f t="shared" si="26"/>
        <v>项</v>
      </c>
    </row>
    <row r="574" ht="36" customHeight="1" spans="1:7">
      <c r="A574" s="378" t="s">
        <v>1046</v>
      </c>
      <c r="B574" s="179" t="s">
        <v>1047</v>
      </c>
      <c r="C574" s="380">
        <v>0</v>
      </c>
      <c r="D574" s="380">
        <v>0</v>
      </c>
      <c r="E574" s="152" t="str">
        <f t="shared" si="28"/>
        <v/>
      </c>
      <c r="F574" s="379" t="str">
        <f t="shared" si="25"/>
        <v>否</v>
      </c>
      <c r="G574" s="290" t="str">
        <f t="shared" si="26"/>
        <v>项</v>
      </c>
    </row>
    <row r="575" ht="36" customHeight="1" spans="1:7">
      <c r="A575" s="378" t="s">
        <v>1048</v>
      </c>
      <c r="B575" s="179" t="s">
        <v>1049</v>
      </c>
      <c r="C575" s="380">
        <v>3</v>
      </c>
      <c r="D575" s="380">
        <v>5</v>
      </c>
      <c r="E575" s="152">
        <f t="shared" si="28"/>
        <v>0.667</v>
      </c>
      <c r="F575" s="379" t="str">
        <f t="shared" si="25"/>
        <v>是</v>
      </c>
      <c r="G575" s="290" t="str">
        <f t="shared" si="26"/>
        <v>项</v>
      </c>
    </row>
    <row r="576" ht="36" customHeight="1" spans="1:7">
      <c r="A576" s="378" t="s">
        <v>1050</v>
      </c>
      <c r="B576" s="179" t="s">
        <v>242</v>
      </c>
      <c r="C576" s="380">
        <v>1</v>
      </c>
      <c r="D576" s="380">
        <v>2</v>
      </c>
      <c r="E576" s="152">
        <f t="shared" si="28"/>
        <v>1</v>
      </c>
      <c r="F576" s="379" t="str">
        <f t="shared" si="25"/>
        <v>是</v>
      </c>
      <c r="G576" s="290" t="str">
        <f t="shared" si="26"/>
        <v>项</v>
      </c>
    </row>
    <row r="577" ht="36" customHeight="1" spans="1:7">
      <c r="A577" s="378" t="s">
        <v>1051</v>
      </c>
      <c r="B577" s="179" t="s">
        <v>1052</v>
      </c>
      <c r="C577" s="380">
        <v>235</v>
      </c>
      <c r="D577" s="380">
        <v>198</v>
      </c>
      <c r="E577" s="152">
        <f t="shared" si="28"/>
        <v>-0.157</v>
      </c>
      <c r="F577" s="379" t="str">
        <f t="shared" si="25"/>
        <v>是</v>
      </c>
      <c r="G577" s="290" t="str">
        <f t="shared" si="26"/>
        <v>项</v>
      </c>
    </row>
    <row r="578" ht="36" customHeight="1" spans="1:7">
      <c r="A578" s="378" t="s">
        <v>1053</v>
      </c>
      <c r="B578" s="179" t="s">
        <v>1054</v>
      </c>
      <c r="C578" s="380">
        <v>0</v>
      </c>
      <c r="D578" s="380">
        <v>0</v>
      </c>
      <c r="E578" s="152" t="str">
        <f t="shared" si="28"/>
        <v/>
      </c>
      <c r="F578" s="379" t="str">
        <f t="shared" si="25"/>
        <v>否</v>
      </c>
      <c r="G578" s="290" t="str">
        <f t="shared" si="26"/>
        <v>项</v>
      </c>
    </row>
    <row r="579" ht="36" customHeight="1" spans="1:7">
      <c r="A579" s="378" t="s">
        <v>1055</v>
      </c>
      <c r="B579" s="179" t="s">
        <v>1056</v>
      </c>
      <c r="C579" s="380">
        <v>1</v>
      </c>
      <c r="D579" s="380">
        <v>64</v>
      </c>
      <c r="E579" s="152">
        <f t="shared" si="28"/>
        <v>63</v>
      </c>
      <c r="F579" s="379" t="str">
        <f t="shared" si="25"/>
        <v>是</v>
      </c>
      <c r="G579" s="290" t="str">
        <f t="shared" si="26"/>
        <v>项</v>
      </c>
    </row>
    <row r="580" ht="36" customHeight="1" spans="1:7">
      <c r="A580" s="378" t="s">
        <v>1057</v>
      </c>
      <c r="B580" s="179" t="s">
        <v>1058</v>
      </c>
      <c r="C580" s="380">
        <v>0</v>
      </c>
      <c r="D580" s="380">
        <v>0</v>
      </c>
      <c r="E580" s="152" t="str">
        <f t="shared" si="28"/>
        <v/>
      </c>
      <c r="F580" s="379" t="str">
        <f t="shared" ref="F580:F643" si="29">IF(LEN(A580)=3,"是",IF(B580&lt;&gt;"",IF(SUM(C580:D580)&lt;&gt;0,"是","否"),"是"))</f>
        <v>否</v>
      </c>
      <c r="G580" s="290" t="str">
        <f t="shared" ref="G580:G643" si="30">IF(LEN(A580)=3,"类",IF(LEN(A580)=5,"款","项"))</f>
        <v>项</v>
      </c>
    </row>
    <row r="581" ht="36" customHeight="1" spans="1:7">
      <c r="A581" s="378">
        <v>2080113</v>
      </c>
      <c r="B581" s="179" t="s">
        <v>1059</v>
      </c>
      <c r="C581" s="380">
        <v>0</v>
      </c>
      <c r="D581" s="380">
        <v>0</v>
      </c>
      <c r="E581" s="152" t="str">
        <f t="shared" si="28"/>
        <v/>
      </c>
      <c r="F581" s="379" t="str">
        <f t="shared" si="29"/>
        <v>否</v>
      </c>
      <c r="G581" s="290" t="str">
        <f t="shared" si="30"/>
        <v>项</v>
      </c>
    </row>
    <row r="582" ht="36" customHeight="1" spans="1:7">
      <c r="A582" s="378">
        <v>2080114</v>
      </c>
      <c r="B582" s="179" t="s">
        <v>1060</v>
      </c>
      <c r="C582" s="380">
        <v>0</v>
      </c>
      <c r="D582" s="380">
        <v>0</v>
      </c>
      <c r="E582" s="152" t="str">
        <f t="shared" si="28"/>
        <v/>
      </c>
      <c r="F582" s="379" t="str">
        <f t="shared" si="29"/>
        <v>否</v>
      </c>
      <c r="G582" s="290" t="str">
        <f t="shared" si="30"/>
        <v>项</v>
      </c>
    </row>
    <row r="583" ht="36" customHeight="1" spans="1:7">
      <c r="A583" s="378">
        <v>2080115</v>
      </c>
      <c r="B583" s="179" t="s">
        <v>1061</v>
      </c>
      <c r="C583" s="380">
        <v>0</v>
      </c>
      <c r="D583" s="380">
        <v>0</v>
      </c>
      <c r="E583" s="152" t="str">
        <f t="shared" si="28"/>
        <v/>
      </c>
      <c r="F583" s="379" t="str">
        <f t="shared" si="29"/>
        <v>否</v>
      </c>
      <c r="G583" s="290" t="str">
        <f t="shared" si="30"/>
        <v>项</v>
      </c>
    </row>
    <row r="584" ht="36" customHeight="1" spans="1:7">
      <c r="A584" s="378">
        <v>2080116</v>
      </c>
      <c r="B584" s="179" t="s">
        <v>1062</v>
      </c>
      <c r="C584" s="380">
        <v>0</v>
      </c>
      <c r="D584" s="380">
        <v>0</v>
      </c>
      <c r="E584" s="152" t="str">
        <f t="shared" si="28"/>
        <v/>
      </c>
      <c r="F584" s="379" t="str">
        <f t="shared" si="29"/>
        <v>否</v>
      </c>
      <c r="G584" s="290" t="str">
        <f t="shared" si="30"/>
        <v>项</v>
      </c>
    </row>
    <row r="585" ht="36" customHeight="1" spans="1:7">
      <c r="A585" s="378">
        <v>2080150</v>
      </c>
      <c r="B585" s="179" t="s">
        <v>159</v>
      </c>
      <c r="C585" s="380">
        <v>0</v>
      </c>
      <c r="D585" s="380">
        <v>0</v>
      </c>
      <c r="E585" s="152" t="str">
        <f t="shared" si="28"/>
        <v/>
      </c>
      <c r="F585" s="379" t="str">
        <f t="shared" si="29"/>
        <v>否</v>
      </c>
      <c r="G585" s="290" t="str">
        <f t="shared" si="30"/>
        <v>项</v>
      </c>
    </row>
    <row r="586" ht="36" customHeight="1" spans="1:7">
      <c r="A586" s="378" t="s">
        <v>1063</v>
      </c>
      <c r="B586" s="179" t="s">
        <v>1064</v>
      </c>
      <c r="C586" s="380">
        <v>40</v>
      </c>
      <c r="D586" s="380">
        <v>111</v>
      </c>
      <c r="E586" s="152">
        <f t="shared" si="28"/>
        <v>1.775</v>
      </c>
      <c r="F586" s="379" t="str">
        <f t="shared" si="29"/>
        <v>是</v>
      </c>
      <c r="G586" s="290" t="str">
        <f t="shared" si="30"/>
        <v>项</v>
      </c>
    </row>
    <row r="587" ht="36" customHeight="1" spans="1:7">
      <c r="A587" s="378" t="s">
        <v>1065</v>
      </c>
      <c r="B587" s="179" t="s">
        <v>1066</v>
      </c>
      <c r="C587" s="380">
        <f>SUM(C588:C595)</f>
        <v>716</v>
      </c>
      <c r="D587" s="380">
        <f>SUM(D588:D595)</f>
        <v>614</v>
      </c>
      <c r="E587" s="152">
        <f t="shared" si="28"/>
        <v>-0.142</v>
      </c>
      <c r="F587" s="379" t="str">
        <f t="shared" si="29"/>
        <v>是</v>
      </c>
      <c r="G587" s="290" t="str">
        <f t="shared" si="30"/>
        <v>款</v>
      </c>
    </row>
    <row r="588" ht="36" customHeight="1" spans="1:7">
      <c r="A588" s="378" t="s">
        <v>1067</v>
      </c>
      <c r="B588" s="179" t="s">
        <v>141</v>
      </c>
      <c r="C588" s="380">
        <v>230</v>
      </c>
      <c r="D588" s="380">
        <v>265</v>
      </c>
      <c r="E588" s="152">
        <f t="shared" si="28"/>
        <v>0.152</v>
      </c>
      <c r="F588" s="379" t="str">
        <f t="shared" si="29"/>
        <v>是</v>
      </c>
      <c r="G588" s="290" t="str">
        <f t="shared" si="30"/>
        <v>项</v>
      </c>
    </row>
    <row r="589" ht="36" customHeight="1" spans="1:7">
      <c r="A589" s="378" t="s">
        <v>1068</v>
      </c>
      <c r="B589" s="179" t="s">
        <v>143</v>
      </c>
      <c r="C589" s="380">
        <v>0</v>
      </c>
      <c r="D589" s="380">
        <v>0</v>
      </c>
      <c r="E589" s="152" t="str">
        <f t="shared" si="28"/>
        <v/>
      </c>
      <c r="F589" s="379" t="str">
        <f t="shared" si="29"/>
        <v>否</v>
      </c>
      <c r="G589" s="290" t="str">
        <f t="shared" si="30"/>
        <v>项</v>
      </c>
    </row>
    <row r="590" ht="36" customHeight="1" spans="1:7">
      <c r="A590" s="378" t="s">
        <v>1069</v>
      </c>
      <c r="B590" s="179" t="s">
        <v>145</v>
      </c>
      <c r="C590" s="380">
        <v>0</v>
      </c>
      <c r="D590" s="380">
        <v>0</v>
      </c>
      <c r="E590" s="152" t="str">
        <f t="shared" si="28"/>
        <v/>
      </c>
      <c r="F590" s="379" t="str">
        <f t="shared" si="29"/>
        <v>否</v>
      </c>
      <c r="G590" s="290" t="str">
        <f t="shared" si="30"/>
        <v>项</v>
      </c>
    </row>
    <row r="591" ht="36" customHeight="1" spans="1:7">
      <c r="A591" s="378" t="s">
        <v>1070</v>
      </c>
      <c r="B591" s="179" t="s">
        <v>1071</v>
      </c>
      <c r="C591" s="380">
        <v>1</v>
      </c>
      <c r="D591" s="380">
        <v>3</v>
      </c>
      <c r="E591" s="152">
        <f t="shared" si="28"/>
        <v>2</v>
      </c>
      <c r="F591" s="379" t="str">
        <f t="shared" si="29"/>
        <v>是</v>
      </c>
      <c r="G591" s="290" t="str">
        <f t="shared" si="30"/>
        <v>项</v>
      </c>
    </row>
    <row r="592" ht="36" customHeight="1" spans="1:7">
      <c r="A592" s="378" t="s">
        <v>1072</v>
      </c>
      <c r="B592" s="179" t="s">
        <v>1073</v>
      </c>
      <c r="C592" s="380">
        <v>0</v>
      </c>
      <c r="D592" s="380">
        <v>0</v>
      </c>
      <c r="E592" s="152" t="str">
        <f t="shared" si="28"/>
        <v/>
      </c>
      <c r="F592" s="379" t="str">
        <f t="shared" si="29"/>
        <v>否</v>
      </c>
      <c r="G592" s="290" t="str">
        <f t="shared" si="30"/>
        <v>项</v>
      </c>
    </row>
    <row r="593" ht="36" customHeight="1" spans="1:7">
      <c r="A593" s="378" t="s">
        <v>1074</v>
      </c>
      <c r="B593" s="179" t="s">
        <v>1075</v>
      </c>
      <c r="C593" s="380">
        <v>190</v>
      </c>
      <c r="D593" s="380">
        <v>0</v>
      </c>
      <c r="E593" s="152">
        <f t="shared" si="28"/>
        <v>-1</v>
      </c>
      <c r="F593" s="379" t="str">
        <f t="shared" si="29"/>
        <v>是</v>
      </c>
      <c r="G593" s="290" t="str">
        <f t="shared" si="30"/>
        <v>项</v>
      </c>
    </row>
    <row r="594" ht="36" customHeight="1" spans="1:7">
      <c r="A594" s="378">
        <v>2080209</v>
      </c>
      <c r="B594" s="179" t="s">
        <v>1076</v>
      </c>
      <c r="C594" s="381">
        <v>0</v>
      </c>
      <c r="D594" s="381">
        <v>0</v>
      </c>
      <c r="E594" s="152" t="str">
        <f t="shared" si="28"/>
        <v/>
      </c>
      <c r="F594" s="379" t="str">
        <f t="shared" si="29"/>
        <v>否</v>
      </c>
      <c r="G594" s="290" t="str">
        <f t="shared" si="30"/>
        <v>项</v>
      </c>
    </row>
    <row r="595" ht="36" customHeight="1" spans="1:7">
      <c r="A595" s="378" t="s">
        <v>1077</v>
      </c>
      <c r="B595" s="179" t="s">
        <v>1078</v>
      </c>
      <c r="C595" s="380">
        <v>295</v>
      </c>
      <c r="D595" s="380">
        <v>346</v>
      </c>
      <c r="E595" s="152">
        <f t="shared" si="28"/>
        <v>0.173</v>
      </c>
      <c r="F595" s="379" t="str">
        <f t="shared" si="29"/>
        <v>是</v>
      </c>
      <c r="G595" s="290" t="str">
        <f t="shared" si="30"/>
        <v>项</v>
      </c>
    </row>
    <row r="596" ht="36" customHeight="1" spans="1:7">
      <c r="A596" s="378" t="s">
        <v>1079</v>
      </c>
      <c r="B596" s="179" t="s">
        <v>1080</v>
      </c>
      <c r="C596" s="380">
        <f>SUM(C597:C597)</f>
        <v>0</v>
      </c>
      <c r="D596" s="380">
        <f>SUM(D597:D597)</f>
        <v>0</v>
      </c>
      <c r="E596" s="152" t="str">
        <f t="shared" si="28"/>
        <v/>
      </c>
      <c r="F596" s="379" t="str">
        <f t="shared" si="29"/>
        <v>否</v>
      </c>
      <c r="G596" s="290" t="str">
        <f t="shared" si="30"/>
        <v>款</v>
      </c>
    </row>
    <row r="597" s="290" customFormat="1" ht="36" customHeight="1" spans="1:7">
      <c r="A597" s="378" t="s">
        <v>1081</v>
      </c>
      <c r="B597" s="179" t="s">
        <v>1082</v>
      </c>
      <c r="C597" s="380">
        <v>0</v>
      </c>
      <c r="D597" s="380">
        <v>0</v>
      </c>
      <c r="E597" s="152" t="str">
        <f t="shared" si="28"/>
        <v/>
      </c>
      <c r="F597" s="379" t="str">
        <f t="shared" si="29"/>
        <v>否</v>
      </c>
      <c r="G597" s="290" t="str">
        <f t="shared" si="30"/>
        <v>项</v>
      </c>
    </row>
    <row r="598" ht="36" customHeight="1" spans="1:7">
      <c r="A598" s="378" t="s">
        <v>1083</v>
      </c>
      <c r="B598" s="179" t="s">
        <v>1084</v>
      </c>
      <c r="C598" s="380">
        <f>SUM(C599:C606)</f>
        <v>10924</v>
      </c>
      <c r="D598" s="380">
        <f>SUM(D599:D606)</f>
        <v>14520</v>
      </c>
      <c r="E598" s="152">
        <f t="shared" si="28"/>
        <v>0.329</v>
      </c>
      <c r="F598" s="379" t="str">
        <f t="shared" si="29"/>
        <v>是</v>
      </c>
      <c r="G598" s="290" t="str">
        <f t="shared" si="30"/>
        <v>款</v>
      </c>
    </row>
    <row r="599" ht="36" customHeight="1" spans="1:7">
      <c r="A599" s="378" t="s">
        <v>1085</v>
      </c>
      <c r="B599" s="179" t="s">
        <v>1086</v>
      </c>
      <c r="C599" s="380">
        <v>500</v>
      </c>
      <c r="D599" s="380">
        <v>780</v>
      </c>
      <c r="E599" s="152">
        <f t="shared" si="28"/>
        <v>0.56</v>
      </c>
      <c r="F599" s="379" t="str">
        <f t="shared" si="29"/>
        <v>是</v>
      </c>
      <c r="G599" s="290" t="str">
        <f t="shared" si="30"/>
        <v>项</v>
      </c>
    </row>
    <row r="600" ht="36" customHeight="1" spans="1:7">
      <c r="A600" s="378" t="s">
        <v>1087</v>
      </c>
      <c r="B600" s="179" t="s">
        <v>1088</v>
      </c>
      <c r="C600" s="380">
        <v>715</v>
      </c>
      <c r="D600" s="380">
        <v>2200</v>
      </c>
      <c r="E600" s="152">
        <f t="shared" si="28"/>
        <v>2.077</v>
      </c>
      <c r="F600" s="379" t="str">
        <f t="shared" si="29"/>
        <v>是</v>
      </c>
      <c r="G600" s="290" t="str">
        <f t="shared" si="30"/>
        <v>项</v>
      </c>
    </row>
    <row r="601" ht="36" customHeight="1" spans="1:7">
      <c r="A601" s="378" t="s">
        <v>1089</v>
      </c>
      <c r="B601" s="179" t="s">
        <v>1090</v>
      </c>
      <c r="C601" s="380">
        <v>0</v>
      </c>
      <c r="D601" s="380">
        <v>0</v>
      </c>
      <c r="E601" s="152" t="str">
        <f t="shared" si="28"/>
        <v/>
      </c>
      <c r="F601" s="379" t="str">
        <f t="shared" si="29"/>
        <v>否</v>
      </c>
      <c r="G601" s="290" t="str">
        <f t="shared" si="30"/>
        <v>项</v>
      </c>
    </row>
    <row r="602" s="290" customFormat="1" ht="36" customHeight="1" spans="1:7">
      <c r="A602" s="378" t="s">
        <v>1091</v>
      </c>
      <c r="B602" s="179" t="s">
        <v>1092</v>
      </c>
      <c r="C602" s="380">
        <v>7179</v>
      </c>
      <c r="D602" s="380">
        <v>7826</v>
      </c>
      <c r="E602" s="152">
        <f t="shared" si="28"/>
        <v>0.09</v>
      </c>
      <c r="F602" s="379" t="str">
        <f t="shared" si="29"/>
        <v>是</v>
      </c>
      <c r="G602" s="290" t="str">
        <f t="shared" si="30"/>
        <v>项</v>
      </c>
    </row>
    <row r="603" ht="36" customHeight="1" spans="1:7">
      <c r="A603" s="378" t="s">
        <v>1093</v>
      </c>
      <c r="B603" s="179" t="s">
        <v>1094</v>
      </c>
      <c r="C603" s="380">
        <v>1225</v>
      </c>
      <c r="D603" s="380">
        <v>2300</v>
      </c>
      <c r="E603" s="152">
        <f t="shared" si="28"/>
        <v>0.878</v>
      </c>
      <c r="F603" s="379" t="str">
        <f t="shared" si="29"/>
        <v>是</v>
      </c>
      <c r="G603" s="290" t="str">
        <f t="shared" si="30"/>
        <v>项</v>
      </c>
    </row>
    <row r="604" ht="36" customHeight="1" spans="1:7">
      <c r="A604" s="378" t="s">
        <v>1095</v>
      </c>
      <c r="B604" s="179" t="s">
        <v>1096</v>
      </c>
      <c r="C604" s="380">
        <v>1165</v>
      </c>
      <c r="D604" s="380">
        <v>1314</v>
      </c>
      <c r="E604" s="152">
        <f t="shared" si="28"/>
        <v>0.128</v>
      </c>
      <c r="F604" s="379" t="str">
        <f t="shared" si="29"/>
        <v>是</v>
      </c>
      <c r="G604" s="290" t="str">
        <f t="shared" si="30"/>
        <v>项</v>
      </c>
    </row>
    <row r="605" ht="36" customHeight="1" spans="1:7">
      <c r="A605" s="378">
        <v>2080508</v>
      </c>
      <c r="B605" s="179" t="s">
        <v>1097</v>
      </c>
      <c r="C605" s="380">
        <v>85</v>
      </c>
      <c r="D605" s="380">
        <v>46</v>
      </c>
      <c r="E605" s="152">
        <f t="shared" si="28"/>
        <v>-0.459</v>
      </c>
      <c r="F605" s="379" t="str">
        <f t="shared" si="29"/>
        <v>是</v>
      </c>
      <c r="G605" s="290" t="str">
        <f t="shared" si="30"/>
        <v>项</v>
      </c>
    </row>
    <row r="606" ht="36" customHeight="1" spans="1:7">
      <c r="A606" s="378" t="s">
        <v>1098</v>
      </c>
      <c r="B606" s="179" t="s">
        <v>1099</v>
      </c>
      <c r="C606" s="380">
        <v>55</v>
      </c>
      <c r="D606" s="380">
        <v>54</v>
      </c>
      <c r="E606" s="152">
        <f t="shared" si="28"/>
        <v>-0.018</v>
      </c>
      <c r="F606" s="379" t="str">
        <f t="shared" si="29"/>
        <v>是</v>
      </c>
      <c r="G606" s="290" t="str">
        <f t="shared" si="30"/>
        <v>项</v>
      </c>
    </row>
    <row r="607" ht="36" customHeight="1" spans="1:7">
      <c r="A607" s="378" t="s">
        <v>1100</v>
      </c>
      <c r="B607" s="179" t="s">
        <v>1101</v>
      </c>
      <c r="C607" s="380">
        <f>SUM(C608:C610)</f>
        <v>20</v>
      </c>
      <c r="D607" s="380">
        <f>SUM(D608:D610)</f>
        <v>22</v>
      </c>
      <c r="E607" s="152">
        <f t="shared" si="28"/>
        <v>0.1</v>
      </c>
      <c r="F607" s="379" t="str">
        <f t="shared" si="29"/>
        <v>是</v>
      </c>
      <c r="G607" s="290" t="str">
        <f t="shared" si="30"/>
        <v>款</v>
      </c>
    </row>
    <row r="608" ht="36" customHeight="1" spans="1:7">
      <c r="A608" s="378" t="s">
        <v>1102</v>
      </c>
      <c r="B608" s="179" t="s">
        <v>1103</v>
      </c>
      <c r="C608" s="380">
        <v>20</v>
      </c>
      <c r="D608" s="380">
        <v>22</v>
      </c>
      <c r="E608" s="152">
        <f t="shared" si="28"/>
        <v>0.1</v>
      </c>
      <c r="F608" s="379" t="str">
        <f t="shared" si="29"/>
        <v>是</v>
      </c>
      <c r="G608" s="290" t="str">
        <f t="shared" si="30"/>
        <v>项</v>
      </c>
    </row>
    <row r="609" ht="36" customHeight="1" spans="1:7">
      <c r="A609" s="378" t="s">
        <v>1104</v>
      </c>
      <c r="B609" s="179" t="s">
        <v>1105</v>
      </c>
      <c r="C609" s="380">
        <v>0</v>
      </c>
      <c r="D609" s="380">
        <v>0</v>
      </c>
      <c r="E609" s="152" t="str">
        <f t="shared" si="28"/>
        <v/>
      </c>
      <c r="F609" s="379" t="str">
        <f t="shared" si="29"/>
        <v>否</v>
      </c>
      <c r="G609" s="290" t="str">
        <f t="shared" si="30"/>
        <v>项</v>
      </c>
    </row>
    <row r="610" ht="36" customHeight="1" spans="1:7">
      <c r="A610" s="378" t="s">
        <v>1106</v>
      </c>
      <c r="B610" s="179" t="s">
        <v>1107</v>
      </c>
      <c r="C610" s="380">
        <v>0</v>
      </c>
      <c r="D610" s="380">
        <v>0</v>
      </c>
      <c r="E610" s="152" t="str">
        <f t="shared" si="28"/>
        <v/>
      </c>
      <c r="F610" s="379" t="str">
        <f t="shared" si="29"/>
        <v>否</v>
      </c>
      <c r="G610" s="290" t="str">
        <f t="shared" si="30"/>
        <v>项</v>
      </c>
    </row>
    <row r="611" ht="36" customHeight="1" spans="1:7">
      <c r="A611" s="378" t="s">
        <v>1108</v>
      </c>
      <c r="B611" s="179" t="s">
        <v>1109</v>
      </c>
      <c r="C611" s="380">
        <f>SUM(C612:C620)</f>
        <v>1835</v>
      </c>
      <c r="D611" s="380">
        <f>SUM(D612:D620)</f>
        <v>1830</v>
      </c>
      <c r="E611" s="152">
        <f t="shared" si="28"/>
        <v>-0.003</v>
      </c>
      <c r="F611" s="379" t="str">
        <f t="shared" si="29"/>
        <v>是</v>
      </c>
      <c r="G611" s="290" t="str">
        <f t="shared" si="30"/>
        <v>款</v>
      </c>
    </row>
    <row r="612" ht="36" customHeight="1" spans="1:7">
      <c r="A612" s="378" t="s">
        <v>1110</v>
      </c>
      <c r="B612" s="179" t="s">
        <v>1111</v>
      </c>
      <c r="C612" s="380">
        <v>0</v>
      </c>
      <c r="D612" s="380">
        <v>0</v>
      </c>
      <c r="E612" s="152" t="str">
        <f t="shared" ref="E612:E675" si="31">IF(C612&gt;0,D612/C612-1,IF(C612&lt;0,-(D612/C612-1),""))</f>
        <v/>
      </c>
      <c r="F612" s="379" t="str">
        <f t="shared" si="29"/>
        <v>否</v>
      </c>
      <c r="G612" s="290" t="str">
        <f t="shared" si="30"/>
        <v>项</v>
      </c>
    </row>
    <row r="613" ht="36" customHeight="1" spans="1:7">
      <c r="A613" s="378" t="s">
        <v>1112</v>
      </c>
      <c r="B613" s="179" t="s">
        <v>1113</v>
      </c>
      <c r="C613" s="380">
        <v>15</v>
      </c>
      <c r="D613" s="380">
        <v>241</v>
      </c>
      <c r="E613" s="152">
        <f t="shared" si="31"/>
        <v>15.067</v>
      </c>
      <c r="F613" s="379" t="str">
        <f t="shared" si="29"/>
        <v>是</v>
      </c>
      <c r="G613" s="290" t="str">
        <f t="shared" si="30"/>
        <v>项</v>
      </c>
    </row>
    <row r="614" ht="36" customHeight="1" spans="1:7">
      <c r="A614" s="378" t="s">
        <v>1114</v>
      </c>
      <c r="B614" s="179" t="s">
        <v>1115</v>
      </c>
      <c r="C614" s="380">
        <v>50</v>
      </c>
      <c r="D614" s="380">
        <v>51</v>
      </c>
      <c r="E614" s="152">
        <f t="shared" si="31"/>
        <v>0.02</v>
      </c>
      <c r="F614" s="379" t="str">
        <f t="shared" si="29"/>
        <v>是</v>
      </c>
      <c r="G614" s="290" t="str">
        <f t="shared" si="30"/>
        <v>项</v>
      </c>
    </row>
    <row r="615" ht="36" customHeight="1" spans="1:7">
      <c r="A615" s="378" t="s">
        <v>1116</v>
      </c>
      <c r="B615" s="179" t="s">
        <v>1117</v>
      </c>
      <c r="C615" s="380">
        <v>265</v>
      </c>
      <c r="D615" s="380">
        <v>745</v>
      </c>
      <c r="E615" s="152">
        <f t="shared" si="31"/>
        <v>1.811</v>
      </c>
      <c r="F615" s="379" t="str">
        <f t="shared" si="29"/>
        <v>是</v>
      </c>
      <c r="G615" s="290" t="str">
        <f t="shared" si="30"/>
        <v>项</v>
      </c>
    </row>
    <row r="616" ht="36" customHeight="1" spans="1:7">
      <c r="A616" s="378" t="s">
        <v>1118</v>
      </c>
      <c r="B616" s="179" t="s">
        <v>1119</v>
      </c>
      <c r="C616" s="380">
        <v>0</v>
      </c>
      <c r="D616" s="380">
        <v>0</v>
      </c>
      <c r="E616" s="152" t="str">
        <f t="shared" si="31"/>
        <v/>
      </c>
      <c r="F616" s="379" t="str">
        <f t="shared" si="29"/>
        <v>否</v>
      </c>
      <c r="G616" s="290" t="str">
        <f t="shared" si="30"/>
        <v>项</v>
      </c>
    </row>
    <row r="617" ht="36" customHeight="1" spans="1:7">
      <c r="A617" s="378" t="s">
        <v>1120</v>
      </c>
      <c r="B617" s="179" t="s">
        <v>1121</v>
      </c>
      <c r="C617" s="380">
        <v>5</v>
      </c>
      <c r="D617" s="380">
        <v>50</v>
      </c>
      <c r="E617" s="152">
        <f t="shared" si="31"/>
        <v>9</v>
      </c>
      <c r="F617" s="379" t="str">
        <f t="shared" si="29"/>
        <v>是</v>
      </c>
      <c r="G617" s="290" t="str">
        <f t="shared" si="30"/>
        <v>项</v>
      </c>
    </row>
    <row r="618" ht="36" customHeight="1" spans="1:7">
      <c r="A618" s="378" t="s">
        <v>1122</v>
      </c>
      <c r="B618" s="179" t="s">
        <v>1123</v>
      </c>
      <c r="C618" s="380">
        <v>0</v>
      </c>
      <c r="D618" s="380">
        <v>0</v>
      </c>
      <c r="E618" s="152" t="str">
        <f t="shared" si="31"/>
        <v/>
      </c>
      <c r="F618" s="379" t="str">
        <f t="shared" si="29"/>
        <v>否</v>
      </c>
      <c r="G618" s="290" t="str">
        <f t="shared" si="30"/>
        <v>项</v>
      </c>
    </row>
    <row r="619" ht="36" customHeight="1" spans="1:7">
      <c r="A619" s="378" t="s">
        <v>1124</v>
      </c>
      <c r="B619" s="179" t="s">
        <v>1125</v>
      </c>
      <c r="C619" s="380">
        <v>0</v>
      </c>
      <c r="D619" s="380">
        <v>0</v>
      </c>
      <c r="E619" s="152" t="str">
        <f t="shared" si="31"/>
        <v/>
      </c>
      <c r="F619" s="379" t="str">
        <f t="shared" si="29"/>
        <v>否</v>
      </c>
      <c r="G619" s="290" t="str">
        <f t="shared" si="30"/>
        <v>项</v>
      </c>
    </row>
    <row r="620" ht="36" customHeight="1" spans="1:7">
      <c r="A620" s="378" t="s">
        <v>1126</v>
      </c>
      <c r="B620" s="179" t="s">
        <v>1127</v>
      </c>
      <c r="C620" s="380">
        <v>1500</v>
      </c>
      <c r="D620" s="380">
        <v>743</v>
      </c>
      <c r="E620" s="152">
        <f t="shared" si="31"/>
        <v>-0.505</v>
      </c>
      <c r="F620" s="379" t="str">
        <f t="shared" si="29"/>
        <v>是</v>
      </c>
      <c r="G620" s="290" t="str">
        <f t="shared" si="30"/>
        <v>项</v>
      </c>
    </row>
    <row r="621" ht="36" customHeight="1" spans="1:7">
      <c r="A621" s="378" t="s">
        <v>1128</v>
      </c>
      <c r="B621" s="179" t="s">
        <v>1129</v>
      </c>
      <c r="C621" s="380">
        <f>SUM(C622:C629)</f>
        <v>2123</v>
      </c>
      <c r="D621" s="380">
        <f>SUM(D622:D629)</f>
        <v>3678</v>
      </c>
      <c r="E621" s="152">
        <f t="shared" si="31"/>
        <v>0.732</v>
      </c>
      <c r="F621" s="379" t="str">
        <f t="shared" si="29"/>
        <v>是</v>
      </c>
      <c r="G621" s="290" t="str">
        <f t="shared" si="30"/>
        <v>款</v>
      </c>
    </row>
    <row r="622" ht="36" customHeight="1" spans="1:7">
      <c r="A622" s="378" t="s">
        <v>1130</v>
      </c>
      <c r="B622" s="179" t="s">
        <v>1131</v>
      </c>
      <c r="C622" s="380">
        <v>960</v>
      </c>
      <c r="D622" s="380">
        <v>1900</v>
      </c>
      <c r="E622" s="152">
        <f t="shared" si="31"/>
        <v>0.979</v>
      </c>
      <c r="F622" s="379" t="str">
        <f t="shared" si="29"/>
        <v>是</v>
      </c>
      <c r="G622" s="290" t="str">
        <f t="shared" si="30"/>
        <v>项</v>
      </c>
    </row>
    <row r="623" ht="36" customHeight="1" spans="1:7">
      <c r="A623" s="378" t="s">
        <v>1132</v>
      </c>
      <c r="B623" s="179" t="s">
        <v>1133</v>
      </c>
      <c r="C623" s="380">
        <v>225</v>
      </c>
      <c r="D623" s="380">
        <v>246</v>
      </c>
      <c r="E623" s="152">
        <f t="shared" si="31"/>
        <v>0.093</v>
      </c>
      <c r="F623" s="379" t="str">
        <f t="shared" si="29"/>
        <v>是</v>
      </c>
      <c r="G623" s="290" t="str">
        <f t="shared" si="30"/>
        <v>项</v>
      </c>
    </row>
    <row r="624" ht="36" customHeight="1" spans="1:7">
      <c r="A624" s="378" t="s">
        <v>1134</v>
      </c>
      <c r="B624" s="179" t="s">
        <v>1135</v>
      </c>
      <c r="C624" s="380">
        <v>55</v>
      </c>
      <c r="D624" s="380">
        <v>50</v>
      </c>
      <c r="E624" s="152">
        <f t="shared" si="31"/>
        <v>-0.091</v>
      </c>
      <c r="F624" s="379" t="str">
        <f t="shared" si="29"/>
        <v>是</v>
      </c>
      <c r="G624" s="290" t="str">
        <f t="shared" si="30"/>
        <v>项</v>
      </c>
    </row>
    <row r="625" ht="36" customHeight="1" spans="1:7">
      <c r="A625" s="378" t="s">
        <v>1136</v>
      </c>
      <c r="B625" s="179" t="s">
        <v>1137</v>
      </c>
      <c r="C625" s="380">
        <v>130</v>
      </c>
      <c r="D625" s="380">
        <v>194</v>
      </c>
      <c r="E625" s="152">
        <f t="shared" si="31"/>
        <v>0.492</v>
      </c>
      <c r="F625" s="379" t="str">
        <f t="shared" si="29"/>
        <v>是</v>
      </c>
      <c r="G625" s="290" t="str">
        <f t="shared" si="30"/>
        <v>项</v>
      </c>
    </row>
    <row r="626" ht="36" customHeight="1" spans="1:7">
      <c r="A626" s="378" t="s">
        <v>1138</v>
      </c>
      <c r="B626" s="179" t="s">
        <v>1139</v>
      </c>
      <c r="C626" s="380">
        <v>230</v>
      </c>
      <c r="D626" s="380">
        <v>239</v>
      </c>
      <c r="E626" s="152">
        <f t="shared" si="31"/>
        <v>0.039</v>
      </c>
      <c r="F626" s="379" t="str">
        <f t="shared" si="29"/>
        <v>是</v>
      </c>
      <c r="G626" s="290" t="str">
        <f t="shared" si="30"/>
        <v>项</v>
      </c>
    </row>
    <row r="627" ht="36" customHeight="1" spans="1:7">
      <c r="A627" s="378" t="s">
        <v>1140</v>
      </c>
      <c r="B627" s="179" t="s">
        <v>1141</v>
      </c>
      <c r="C627" s="380">
        <v>0</v>
      </c>
      <c r="D627" s="380">
        <v>0</v>
      </c>
      <c r="E627" s="152" t="str">
        <f t="shared" si="31"/>
        <v/>
      </c>
      <c r="F627" s="379" t="str">
        <f t="shared" si="29"/>
        <v>否</v>
      </c>
      <c r="G627" s="290" t="str">
        <f t="shared" si="30"/>
        <v>项</v>
      </c>
    </row>
    <row r="628" ht="36" customHeight="1" spans="1:7">
      <c r="A628" s="378" t="s">
        <v>1142</v>
      </c>
      <c r="B628" s="179" t="s">
        <v>1143</v>
      </c>
      <c r="C628" s="380">
        <v>3</v>
      </c>
      <c r="D628" s="380">
        <v>500</v>
      </c>
      <c r="E628" s="152">
        <f t="shared" si="31"/>
        <v>165.667</v>
      </c>
      <c r="F628" s="379" t="str">
        <f t="shared" si="29"/>
        <v>是</v>
      </c>
      <c r="G628" s="290" t="str">
        <f t="shared" si="30"/>
        <v>项</v>
      </c>
    </row>
    <row r="629" ht="36" customHeight="1" spans="1:7">
      <c r="A629" s="378" t="s">
        <v>1144</v>
      </c>
      <c r="B629" s="179" t="s">
        <v>1145</v>
      </c>
      <c r="C629" s="380">
        <v>520</v>
      </c>
      <c r="D629" s="380">
        <v>549</v>
      </c>
      <c r="E629" s="152">
        <f t="shared" si="31"/>
        <v>0.056</v>
      </c>
      <c r="F629" s="379" t="str">
        <f t="shared" si="29"/>
        <v>是</v>
      </c>
      <c r="G629" s="290" t="str">
        <f t="shared" si="30"/>
        <v>项</v>
      </c>
    </row>
    <row r="630" ht="36" customHeight="1" spans="1:7">
      <c r="A630" s="378" t="s">
        <v>1146</v>
      </c>
      <c r="B630" s="179" t="s">
        <v>1147</v>
      </c>
      <c r="C630" s="380">
        <f>SUM(C631:C636)</f>
        <v>128</v>
      </c>
      <c r="D630" s="380">
        <f>SUM(D631:D636)</f>
        <v>148</v>
      </c>
      <c r="E630" s="152">
        <f t="shared" si="31"/>
        <v>0.156</v>
      </c>
      <c r="F630" s="379" t="str">
        <f t="shared" si="29"/>
        <v>是</v>
      </c>
      <c r="G630" s="290" t="str">
        <f t="shared" si="30"/>
        <v>款</v>
      </c>
    </row>
    <row r="631" ht="36" customHeight="1" spans="1:7">
      <c r="A631" s="378" t="s">
        <v>1148</v>
      </c>
      <c r="B631" s="179" t="s">
        <v>1149</v>
      </c>
      <c r="C631" s="380">
        <v>40</v>
      </c>
      <c r="D631" s="380">
        <v>65</v>
      </c>
      <c r="E631" s="152">
        <f t="shared" si="31"/>
        <v>0.625</v>
      </c>
      <c r="F631" s="379" t="str">
        <f t="shared" si="29"/>
        <v>是</v>
      </c>
      <c r="G631" s="290" t="str">
        <f t="shared" si="30"/>
        <v>项</v>
      </c>
    </row>
    <row r="632" ht="36" customHeight="1" spans="1:7">
      <c r="A632" s="378" t="s">
        <v>1150</v>
      </c>
      <c r="B632" s="179" t="s">
        <v>1151</v>
      </c>
      <c r="C632" s="380">
        <v>50</v>
      </c>
      <c r="D632" s="380">
        <v>62</v>
      </c>
      <c r="E632" s="152">
        <f t="shared" si="31"/>
        <v>0.24</v>
      </c>
      <c r="F632" s="379" t="str">
        <f t="shared" si="29"/>
        <v>是</v>
      </c>
      <c r="G632" s="290" t="str">
        <f t="shared" si="30"/>
        <v>项</v>
      </c>
    </row>
    <row r="633" ht="36" customHeight="1" spans="1:7">
      <c r="A633" s="378" t="s">
        <v>1152</v>
      </c>
      <c r="B633" s="179" t="s">
        <v>1153</v>
      </c>
      <c r="C633" s="380">
        <v>3</v>
      </c>
      <c r="D633" s="380">
        <v>5</v>
      </c>
      <c r="E633" s="152">
        <f t="shared" si="31"/>
        <v>0.667</v>
      </c>
      <c r="F633" s="379" t="str">
        <f t="shared" si="29"/>
        <v>是</v>
      </c>
      <c r="G633" s="290" t="str">
        <f t="shared" si="30"/>
        <v>项</v>
      </c>
    </row>
    <row r="634" ht="36" customHeight="1" spans="1:7">
      <c r="A634" s="378" t="s">
        <v>1154</v>
      </c>
      <c r="B634" s="179" t="s">
        <v>1155</v>
      </c>
      <c r="C634" s="380">
        <v>0</v>
      </c>
      <c r="D634" s="380">
        <v>5</v>
      </c>
      <c r="E634" s="152" t="str">
        <f t="shared" si="31"/>
        <v/>
      </c>
      <c r="F634" s="379" t="str">
        <f t="shared" si="29"/>
        <v>是</v>
      </c>
      <c r="G634" s="290" t="str">
        <f t="shared" si="30"/>
        <v>项</v>
      </c>
    </row>
    <row r="635" ht="36" customHeight="1" spans="1:7">
      <c r="A635" s="378" t="s">
        <v>1156</v>
      </c>
      <c r="B635" s="179" t="s">
        <v>1157</v>
      </c>
      <c r="C635" s="380">
        <v>10</v>
      </c>
      <c r="D635" s="380">
        <v>11</v>
      </c>
      <c r="E635" s="152">
        <f t="shared" si="31"/>
        <v>0.1</v>
      </c>
      <c r="F635" s="379" t="str">
        <f t="shared" si="29"/>
        <v>是</v>
      </c>
      <c r="G635" s="290" t="str">
        <f t="shared" si="30"/>
        <v>项</v>
      </c>
    </row>
    <row r="636" ht="36" customHeight="1" spans="1:7">
      <c r="A636" s="378" t="s">
        <v>1158</v>
      </c>
      <c r="B636" s="179" t="s">
        <v>1159</v>
      </c>
      <c r="C636" s="380">
        <v>25</v>
      </c>
      <c r="D636" s="380">
        <v>0</v>
      </c>
      <c r="E636" s="152">
        <f t="shared" si="31"/>
        <v>-1</v>
      </c>
      <c r="F636" s="379" t="str">
        <f t="shared" si="29"/>
        <v>是</v>
      </c>
      <c r="G636" s="290" t="str">
        <f t="shared" si="30"/>
        <v>项</v>
      </c>
    </row>
    <row r="637" ht="36" customHeight="1" spans="1:7">
      <c r="A637" s="378" t="s">
        <v>1160</v>
      </c>
      <c r="B637" s="179" t="s">
        <v>1161</v>
      </c>
      <c r="C637" s="380">
        <f>SUM(C638:C644)</f>
        <v>760</v>
      </c>
      <c r="D637" s="380">
        <f>SUM(D638:D644)</f>
        <v>1106</v>
      </c>
      <c r="E637" s="152">
        <f t="shared" si="31"/>
        <v>0.455</v>
      </c>
      <c r="F637" s="379" t="str">
        <f t="shared" si="29"/>
        <v>是</v>
      </c>
      <c r="G637" s="290" t="str">
        <f t="shared" si="30"/>
        <v>款</v>
      </c>
    </row>
    <row r="638" ht="36" customHeight="1" spans="1:7">
      <c r="A638" s="378" t="s">
        <v>1162</v>
      </c>
      <c r="B638" s="179" t="s">
        <v>1163</v>
      </c>
      <c r="C638" s="380">
        <v>110</v>
      </c>
      <c r="D638" s="380">
        <v>126</v>
      </c>
      <c r="E638" s="152">
        <f t="shared" si="31"/>
        <v>0.145</v>
      </c>
      <c r="F638" s="379" t="str">
        <f t="shared" si="29"/>
        <v>是</v>
      </c>
      <c r="G638" s="290" t="str">
        <f t="shared" si="30"/>
        <v>项</v>
      </c>
    </row>
    <row r="639" ht="36" customHeight="1" spans="1:7">
      <c r="A639" s="378" t="s">
        <v>1164</v>
      </c>
      <c r="B639" s="179" t="s">
        <v>1165</v>
      </c>
      <c r="C639" s="380">
        <v>455</v>
      </c>
      <c r="D639" s="380">
        <v>342</v>
      </c>
      <c r="E639" s="152">
        <f t="shared" si="31"/>
        <v>-0.248</v>
      </c>
      <c r="F639" s="379" t="str">
        <f t="shared" si="29"/>
        <v>是</v>
      </c>
      <c r="G639" s="290" t="str">
        <f t="shared" si="30"/>
        <v>项</v>
      </c>
    </row>
    <row r="640" ht="36" customHeight="1" spans="1:7">
      <c r="A640" s="378" t="s">
        <v>1166</v>
      </c>
      <c r="B640" s="179" t="s">
        <v>1167</v>
      </c>
      <c r="C640" s="380">
        <v>0</v>
      </c>
      <c r="D640" s="380">
        <v>0</v>
      </c>
      <c r="E640" s="152" t="str">
        <f t="shared" si="31"/>
        <v/>
      </c>
      <c r="F640" s="379" t="str">
        <f t="shared" si="29"/>
        <v>否</v>
      </c>
      <c r="G640" s="290" t="str">
        <f t="shared" si="30"/>
        <v>项</v>
      </c>
    </row>
    <row r="641" ht="36" customHeight="1" spans="1:7">
      <c r="A641" s="378" t="s">
        <v>1168</v>
      </c>
      <c r="B641" s="179" t="s">
        <v>1169</v>
      </c>
      <c r="C641" s="380">
        <v>90</v>
      </c>
      <c r="D641" s="380">
        <v>230</v>
      </c>
      <c r="E641" s="152">
        <f t="shared" si="31"/>
        <v>1.556</v>
      </c>
      <c r="F641" s="379" t="str">
        <f t="shared" si="29"/>
        <v>是</v>
      </c>
      <c r="G641" s="290" t="str">
        <f t="shared" si="30"/>
        <v>项</v>
      </c>
    </row>
    <row r="642" ht="36" customHeight="1" spans="1:7">
      <c r="A642" s="378" t="s">
        <v>1170</v>
      </c>
      <c r="B642" s="179" t="s">
        <v>1171</v>
      </c>
      <c r="C642" s="380">
        <v>30</v>
      </c>
      <c r="D642" s="380">
        <v>10</v>
      </c>
      <c r="E642" s="152">
        <f t="shared" si="31"/>
        <v>-0.667</v>
      </c>
      <c r="F642" s="379" t="str">
        <f t="shared" si="29"/>
        <v>是</v>
      </c>
      <c r="G642" s="290" t="str">
        <f t="shared" si="30"/>
        <v>项</v>
      </c>
    </row>
    <row r="643" ht="36" customHeight="1" spans="1:7">
      <c r="A643" s="378" t="s">
        <v>1172</v>
      </c>
      <c r="B643" s="179" t="s">
        <v>1173</v>
      </c>
      <c r="C643" s="380">
        <v>50</v>
      </c>
      <c r="D643" s="380">
        <v>398</v>
      </c>
      <c r="E643" s="152">
        <f t="shared" si="31"/>
        <v>6.96</v>
      </c>
      <c r="F643" s="379" t="str">
        <f t="shared" si="29"/>
        <v>是</v>
      </c>
      <c r="G643" s="290" t="str">
        <f t="shared" si="30"/>
        <v>项</v>
      </c>
    </row>
    <row r="644" ht="36" customHeight="1" spans="1:7">
      <c r="A644" s="378" t="s">
        <v>1174</v>
      </c>
      <c r="B644" s="179" t="s">
        <v>1175</v>
      </c>
      <c r="C644" s="380">
        <v>25</v>
      </c>
      <c r="D644" s="380">
        <v>0</v>
      </c>
      <c r="E644" s="152">
        <f t="shared" si="31"/>
        <v>-1</v>
      </c>
      <c r="F644" s="379" t="str">
        <f t="shared" ref="F644:F707" si="32">IF(LEN(A644)=3,"是",IF(B644&lt;&gt;"",IF(SUM(C644:D644)&lt;&gt;0,"是","否"),"是"))</f>
        <v>是</v>
      </c>
      <c r="G644" s="290" t="str">
        <f t="shared" ref="G644:G707" si="33">IF(LEN(A644)=3,"类",IF(LEN(A644)=5,"款","项"))</f>
        <v>项</v>
      </c>
    </row>
    <row r="645" ht="36" customHeight="1" spans="1:7">
      <c r="A645" s="378" t="s">
        <v>1176</v>
      </c>
      <c r="B645" s="179" t="s">
        <v>1177</v>
      </c>
      <c r="C645" s="380">
        <f>SUM(C646:C653)</f>
        <v>613</v>
      </c>
      <c r="D645" s="380">
        <f>SUM(D646:D653)</f>
        <v>612</v>
      </c>
      <c r="E645" s="152">
        <f t="shared" si="31"/>
        <v>-0.002</v>
      </c>
      <c r="F645" s="379" t="str">
        <f t="shared" si="32"/>
        <v>是</v>
      </c>
      <c r="G645" s="290" t="str">
        <f t="shared" si="33"/>
        <v>款</v>
      </c>
    </row>
    <row r="646" ht="36" customHeight="1" spans="1:7">
      <c r="A646" s="378" t="s">
        <v>1178</v>
      </c>
      <c r="B646" s="179" t="s">
        <v>141</v>
      </c>
      <c r="C646" s="380">
        <v>98</v>
      </c>
      <c r="D646" s="380">
        <v>95</v>
      </c>
      <c r="E646" s="152">
        <f t="shared" si="31"/>
        <v>-0.031</v>
      </c>
      <c r="F646" s="379" t="str">
        <f t="shared" si="32"/>
        <v>是</v>
      </c>
      <c r="G646" s="290" t="str">
        <f t="shared" si="33"/>
        <v>项</v>
      </c>
    </row>
    <row r="647" ht="36" customHeight="1" spans="1:7">
      <c r="A647" s="378" t="s">
        <v>1179</v>
      </c>
      <c r="B647" s="179" t="s">
        <v>143</v>
      </c>
      <c r="C647" s="380">
        <v>0</v>
      </c>
      <c r="D647" s="380">
        <v>0</v>
      </c>
      <c r="E647" s="152" t="str">
        <f t="shared" si="31"/>
        <v/>
      </c>
      <c r="F647" s="379" t="str">
        <f t="shared" si="32"/>
        <v>否</v>
      </c>
      <c r="G647" s="290" t="str">
        <f t="shared" si="33"/>
        <v>项</v>
      </c>
    </row>
    <row r="648" ht="36" customHeight="1" spans="1:7">
      <c r="A648" s="378" t="s">
        <v>1180</v>
      </c>
      <c r="B648" s="179" t="s">
        <v>145</v>
      </c>
      <c r="C648" s="380">
        <v>0</v>
      </c>
      <c r="D648" s="380">
        <v>0</v>
      </c>
      <c r="E648" s="152" t="str">
        <f t="shared" si="31"/>
        <v/>
      </c>
      <c r="F648" s="379" t="str">
        <f t="shared" si="32"/>
        <v>否</v>
      </c>
      <c r="G648" s="290" t="str">
        <f t="shared" si="33"/>
        <v>项</v>
      </c>
    </row>
    <row r="649" ht="36" customHeight="1" spans="1:7">
      <c r="A649" s="378" t="s">
        <v>1181</v>
      </c>
      <c r="B649" s="179" t="s">
        <v>1182</v>
      </c>
      <c r="C649" s="380">
        <v>20</v>
      </c>
      <c r="D649" s="380">
        <v>17</v>
      </c>
      <c r="E649" s="152">
        <f t="shared" si="31"/>
        <v>-0.15</v>
      </c>
      <c r="F649" s="379" t="str">
        <f t="shared" si="32"/>
        <v>是</v>
      </c>
      <c r="G649" s="290" t="str">
        <f t="shared" si="33"/>
        <v>项</v>
      </c>
    </row>
    <row r="650" ht="36" customHeight="1" spans="1:7">
      <c r="A650" s="378" t="s">
        <v>1183</v>
      </c>
      <c r="B650" s="179" t="s">
        <v>1184</v>
      </c>
      <c r="C650" s="380">
        <v>55</v>
      </c>
      <c r="D650" s="380">
        <v>54</v>
      </c>
      <c r="E650" s="152">
        <f t="shared" si="31"/>
        <v>-0.018</v>
      </c>
      <c r="F650" s="379" t="str">
        <f t="shared" si="32"/>
        <v>是</v>
      </c>
      <c r="G650" s="290" t="str">
        <f t="shared" si="33"/>
        <v>项</v>
      </c>
    </row>
    <row r="651" ht="36" customHeight="1" spans="1:7">
      <c r="A651" s="378" t="s">
        <v>1185</v>
      </c>
      <c r="B651" s="179" t="s">
        <v>1186</v>
      </c>
      <c r="C651" s="380">
        <v>0</v>
      </c>
      <c r="D651" s="380">
        <v>0</v>
      </c>
      <c r="E651" s="152" t="str">
        <f t="shared" si="31"/>
        <v/>
      </c>
      <c r="F651" s="379" t="str">
        <f t="shared" si="32"/>
        <v>否</v>
      </c>
      <c r="G651" s="290" t="str">
        <f t="shared" si="33"/>
        <v>项</v>
      </c>
    </row>
    <row r="652" ht="36" customHeight="1" spans="1:7">
      <c r="A652" s="378" t="s">
        <v>1187</v>
      </c>
      <c r="B652" s="179" t="s">
        <v>1188</v>
      </c>
      <c r="C652" s="380">
        <v>375</v>
      </c>
      <c r="D652" s="380">
        <v>374</v>
      </c>
      <c r="E652" s="152">
        <f t="shared" si="31"/>
        <v>-0.003</v>
      </c>
      <c r="F652" s="379" t="str">
        <f t="shared" si="32"/>
        <v>是</v>
      </c>
      <c r="G652" s="290" t="str">
        <f t="shared" si="33"/>
        <v>项</v>
      </c>
    </row>
    <row r="653" ht="36" customHeight="1" spans="1:7">
      <c r="A653" s="378" t="s">
        <v>1189</v>
      </c>
      <c r="B653" s="179" t="s">
        <v>1190</v>
      </c>
      <c r="C653" s="380">
        <v>65</v>
      </c>
      <c r="D653" s="380">
        <v>72</v>
      </c>
      <c r="E653" s="152">
        <f t="shared" si="31"/>
        <v>0.108</v>
      </c>
      <c r="F653" s="379" t="str">
        <f t="shared" si="32"/>
        <v>是</v>
      </c>
      <c r="G653" s="290" t="str">
        <f t="shared" si="33"/>
        <v>项</v>
      </c>
    </row>
    <row r="654" ht="36" customHeight="1" spans="1:7">
      <c r="A654" s="378" t="s">
        <v>1191</v>
      </c>
      <c r="B654" s="179" t="s">
        <v>1192</v>
      </c>
      <c r="C654" s="380">
        <f>SUM(C655:C659)</f>
        <v>51</v>
      </c>
      <c r="D654" s="380">
        <f>SUM(D655:D659)</f>
        <v>55</v>
      </c>
      <c r="E654" s="152">
        <f t="shared" si="31"/>
        <v>0.078</v>
      </c>
      <c r="F654" s="379" t="str">
        <f t="shared" si="32"/>
        <v>是</v>
      </c>
      <c r="G654" s="290" t="str">
        <f t="shared" si="33"/>
        <v>款</v>
      </c>
    </row>
    <row r="655" ht="36" customHeight="1" spans="1:7">
      <c r="A655" s="378" t="s">
        <v>1193</v>
      </c>
      <c r="B655" s="179" t="s">
        <v>141</v>
      </c>
      <c r="C655" s="380">
        <v>50</v>
      </c>
      <c r="D655" s="380">
        <v>55</v>
      </c>
      <c r="E655" s="152">
        <f t="shared" si="31"/>
        <v>0.1</v>
      </c>
      <c r="F655" s="379" t="str">
        <f t="shared" si="32"/>
        <v>是</v>
      </c>
      <c r="G655" s="290" t="str">
        <f t="shared" si="33"/>
        <v>项</v>
      </c>
    </row>
    <row r="656" ht="36" customHeight="1" spans="1:7">
      <c r="A656" s="378" t="s">
        <v>1194</v>
      </c>
      <c r="B656" s="179" t="s">
        <v>143</v>
      </c>
      <c r="C656" s="380">
        <v>0</v>
      </c>
      <c r="D656" s="380">
        <v>0</v>
      </c>
      <c r="E656" s="152" t="str">
        <f t="shared" si="31"/>
        <v/>
      </c>
      <c r="F656" s="379" t="str">
        <f t="shared" si="32"/>
        <v>否</v>
      </c>
      <c r="G656" s="290" t="str">
        <f t="shared" si="33"/>
        <v>项</v>
      </c>
    </row>
    <row r="657" ht="36" customHeight="1" spans="1:7">
      <c r="A657" s="378" t="s">
        <v>1195</v>
      </c>
      <c r="B657" s="179" t="s">
        <v>145</v>
      </c>
      <c r="C657" s="380">
        <v>0</v>
      </c>
      <c r="D657" s="380">
        <v>0</v>
      </c>
      <c r="E657" s="152" t="str">
        <f t="shared" si="31"/>
        <v/>
      </c>
      <c r="F657" s="379" t="str">
        <f t="shared" si="32"/>
        <v>否</v>
      </c>
      <c r="G657" s="290" t="str">
        <f t="shared" si="33"/>
        <v>项</v>
      </c>
    </row>
    <row r="658" ht="36" customHeight="1" spans="1:7">
      <c r="A658" s="378" t="s">
        <v>1196</v>
      </c>
      <c r="B658" s="179" t="s">
        <v>159</v>
      </c>
      <c r="C658" s="380">
        <v>0</v>
      </c>
      <c r="D658" s="380">
        <v>0</v>
      </c>
      <c r="E658" s="152" t="str">
        <f t="shared" si="31"/>
        <v/>
      </c>
      <c r="F658" s="379" t="str">
        <f t="shared" si="32"/>
        <v>否</v>
      </c>
      <c r="G658" s="290" t="str">
        <f t="shared" si="33"/>
        <v>项</v>
      </c>
    </row>
    <row r="659" ht="36" customHeight="1" spans="1:7">
      <c r="A659" s="378" t="s">
        <v>1197</v>
      </c>
      <c r="B659" s="179" t="s">
        <v>1198</v>
      </c>
      <c r="C659" s="380">
        <v>1</v>
      </c>
      <c r="D659" s="380">
        <v>0</v>
      </c>
      <c r="E659" s="152">
        <f t="shared" si="31"/>
        <v>-1</v>
      </c>
      <c r="F659" s="379" t="str">
        <f t="shared" si="32"/>
        <v>是</v>
      </c>
      <c r="G659" s="290" t="str">
        <f t="shared" si="33"/>
        <v>项</v>
      </c>
    </row>
    <row r="660" ht="36" customHeight="1" spans="1:7">
      <c r="A660" s="378" t="s">
        <v>1199</v>
      </c>
      <c r="B660" s="179" t="s">
        <v>1200</v>
      </c>
      <c r="C660" s="380">
        <f>SUM(C661:C662)</f>
        <v>2860</v>
      </c>
      <c r="D660" s="380">
        <f>SUM(D661:D662)</f>
        <v>3037</v>
      </c>
      <c r="E660" s="152">
        <f t="shared" si="31"/>
        <v>0.062</v>
      </c>
      <c r="F660" s="379" t="str">
        <f t="shared" si="32"/>
        <v>是</v>
      </c>
      <c r="G660" s="290" t="str">
        <f t="shared" si="33"/>
        <v>款</v>
      </c>
    </row>
    <row r="661" ht="36" customHeight="1" spans="1:7">
      <c r="A661" s="378" t="s">
        <v>1201</v>
      </c>
      <c r="B661" s="179" t="s">
        <v>1202</v>
      </c>
      <c r="C661" s="380">
        <v>160</v>
      </c>
      <c r="D661" s="380">
        <v>165</v>
      </c>
      <c r="E661" s="152">
        <f t="shared" si="31"/>
        <v>0.031</v>
      </c>
      <c r="F661" s="379" t="str">
        <f t="shared" si="32"/>
        <v>是</v>
      </c>
      <c r="G661" s="290" t="str">
        <f t="shared" si="33"/>
        <v>项</v>
      </c>
    </row>
    <row r="662" ht="36" customHeight="1" spans="1:7">
      <c r="A662" s="378" t="s">
        <v>1203</v>
      </c>
      <c r="B662" s="179" t="s">
        <v>1204</v>
      </c>
      <c r="C662" s="380">
        <v>2700</v>
      </c>
      <c r="D662" s="380">
        <v>2872</v>
      </c>
      <c r="E662" s="152">
        <f t="shared" si="31"/>
        <v>0.064</v>
      </c>
      <c r="F662" s="379" t="str">
        <f t="shared" si="32"/>
        <v>是</v>
      </c>
      <c r="G662" s="290" t="str">
        <f t="shared" si="33"/>
        <v>项</v>
      </c>
    </row>
    <row r="663" ht="36" customHeight="1" spans="1:7">
      <c r="A663" s="378" t="s">
        <v>1205</v>
      </c>
      <c r="B663" s="179" t="s">
        <v>1206</v>
      </c>
      <c r="C663" s="380">
        <f>SUM(C664:C665)</f>
        <v>211</v>
      </c>
      <c r="D663" s="380">
        <f>SUM(D664:D665)</f>
        <v>179</v>
      </c>
      <c r="E663" s="152">
        <f t="shared" si="31"/>
        <v>-0.152</v>
      </c>
      <c r="F663" s="379" t="str">
        <f t="shared" si="32"/>
        <v>是</v>
      </c>
      <c r="G663" s="290" t="str">
        <f t="shared" si="33"/>
        <v>款</v>
      </c>
    </row>
    <row r="664" ht="36" customHeight="1" spans="1:7">
      <c r="A664" s="378" t="s">
        <v>1207</v>
      </c>
      <c r="B664" s="179" t="s">
        <v>1208</v>
      </c>
      <c r="C664" s="380">
        <v>210</v>
      </c>
      <c r="D664" s="380">
        <v>179</v>
      </c>
      <c r="E664" s="152">
        <f t="shared" si="31"/>
        <v>-0.148</v>
      </c>
      <c r="F664" s="379" t="str">
        <f t="shared" si="32"/>
        <v>是</v>
      </c>
      <c r="G664" s="290" t="str">
        <f t="shared" si="33"/>
        <v>项</v>
      </c>
    </row>
    <row r="665" ht="36" customHeight="1" spans="1:7">
      <c r="A665" s="378" t="s">
        <v>1209</v>
      </c>
      <c r="B665" s="179" t="s">
        <v>1210</v>
      </c>
      <c r="C665" s="380">
        <v>1</v>
      </c>
      <c r="D665" s="380">
        <v>0</v>
      </c>
      <c r="E665" s="152">
        <f t="shared" si="31"/>
        <v>-1</v>
      </c>
      <c r="F665" s="379" t="str">
        <f t="shared" si="32"/>
        <v>是</v>
      </c>
      <c r="G665" s="290" t="str">
        <f t="shared" si="33"/>
        <v>项</v>
      </c>
    </row>
    <row r="666" ht="36" customHeight="1" spans="1:7">
      <c r="A666" s="378" t="s">
        <v>1211</v>
      </c>
      <c r="B666" s="179" t="s">
        <v>1212</v>
      </c>
      <c r="C666" s="380">
        <f>SUM(C667:C668)</f>
        <v>1113</v>
      </c>
      <c r="D666" s="380">
        <f>SUM(D667:D668)</f>
        <v>1186</v>
      </c>
      <c r="E666" s="152">
        <f t="shared" si="31"/>
        <v>0.066</v>
      </c>
      <c r="F666" s="379" t="str">
        <f t="shared" si="32"/>
        <v>是</v>
      </c>
      <c r="G666" s="290" t="str">
        <f t="shared" si="33"/>
        <v>款</v>
      </c>
    </row>
    <row r="667" ht="36" customHeight="1" spans="1:7">
      <c r="A667" s="378" t="s">
        <v>1213</v>
      </c>
      <c r="B667" s="179" t="s">
        <v>1214</v>
      </c>
      <c r="C667" s="380">
        <v>38</v>
      </c>
      <c r="D667" s="380">
        <v>44</v>
      </c>
      <c r="E667" s="152">
        <f t="shared" si="31"/>
        <v>0.158</v>
      </c>
      <c r="F667" s="379" t="str">
        <f t="shared" si="32"/>
        <v>是</v>
      </c>
      <c r="G667" s="290" t="str">
        <f t="shared" si="33"/>
        <v>项</v>
      </c>
    </row>
    <row r="668" ht="36" customHeight="1" spans="1:7">
      <c r="A668" s="378" t="s">
        <v>1215</v>
      </c>
      <c r="B668" s="179" t="s">
        <v>1216</v>
      </c>
      <c r="C668" s="380">
        <v>1075</v>
      </c>
      <c r="D668" s="380">
        <v>1142</v>
      </c>
      <c r="E668" s="152">
        <f t="shared" si="31"/>
        <v>0.062</v>
      </c>
      <c r="F668" s="379" t="str">
        <f t="shared" si="32"/>
        <v>是</v>
      </c>
      <c r="G668" s="290" t="str">
        <f t="shared" si="33"/>
        <v>项</v>
      </c>
    </row>
    <row r="669" ht="36" customHeight="1" spans="1:7">
      <c r="A669" s="378" t="s">
        <v>1217</v>
      </c>
      <c r="B669" s="179" t="s">
        <v>1218</v>
      </c>
      <c r="C669" s="380">
        <f>SUM(C670:C671)</f>
        <v>0</v>
      </c>
      <c r="D669" s="380">
        <f>SUM(D670:D671)</f>
        <v>0</v>
      </c>
      <c r="E669" s="152" t="str">
        <f t="shared" si="31"/>
        <v/>
      </c>
      <c r="F669" s="379" t="str">
        <f t="shared" si="32"/>
        <v>否</v>
      </c>
      <c r="G669" s="290" t="str">
        <f t="shared" si="33"/>
        <v>款</v>
      </c>
    </row>
    <row r="670" ht="36" customHeight="1" spans="1:7">
      <c r="A670" s="378" t="s">
        <v>1219</v>
      </c>
      <c r="B670" s="179" t="s">
        <v>1220</v>
      </c>
      <c r="C670" s="380">
        <v>0</v>
      </c>
      <c r="D670" s="380">
        <v>0</v>
      </c>
      <c r="E670" s="152" t="str">
        <f t="shared" si="31"/>
        <v/>
      </c>
      <c r="F670" s="379" t="str">
        <f t="shared" si="32"/>
        <v>否</v>
      </c>
      <c r="G670" s="290" t="str">
        <f t="shared" si="33"/>
        <v>项</v>
      </c>
    </row>
    <row r="671" ht="36" customHeight="1" spans="1:7">
      <c r="A671" s="378" t="s">
        <v>1221</v>
      </c>
      <c r="B671" s="179" t="s">
        <v>1222</v>
      </c>
      <c r="C671" s="380">
        <v>0</v>
      </c>
      <c r="D671" s="380">
        <v>0</v>
      </c>
      <c r="E671" s="152" t="str">
        <f t="shared" si="31"/>
        <v/>
      </c>
      <c r="F671" s="379" t="str">
        <f t="shared" si="32"/>
        <v>否</v>
      </c>
      <c r="G671" s="290" t="str">
        <f t="shared" si="33"/>
        <v>项</v>
      </c>
    </row>
    <row r="672" ht="36" customHeight="1" spans="1:7">
      <c r="A672" s="378" t="s">
        <v>1223</v>
      </c>
      <c r="B672" s="179" t="s">
        <v>1224</v>
      </c>
      <c r="C672" s="380">
        <f>SUM(C673:C674)</f>
        <v>7</v>
      </c>
      <c r="D672" s="380">
        <f>SUM(D673:D674)</f>
        <v>227</v>
      </c>
      <c r="E672" s="152">
        <f t="shared" si="31"/>
        <v>31.429</v>
      </c>
      <c r="F672" s="379" t="str">
        <f t="shared" si="32"/>
        <v>是</v>
      </c>
      <c r="G672" s="290" t="str">
        <f t="shared" si="33"/>
        <v>款</v>
      </c>
    </row>
    <row r="673" ht="36" customHeight="1" spans="1:7">
      <c r="A673" s="378" t="s">
        <v>1225</v>
      </c>
      <c r="B673" s="179" t="s">
        <v>1226</v>
      </c>
      <c r="C673" s="380">
        <v>1</v>
      </c>
      <c r="D673" s="380">
        <v>8</v>
      </c>
      <c r="E673" s="152">
        <f t="shared" si="31"/>
        <v>7</v>
      </c>
      <c r="F673" s="379" t="str">
        <f t="shared" si="32"/>
        <v>是</v>
      </c>
      <c r="G673" s="290" t="str">
        <f t="shared" si="33"/>
        <v>项</v>
      </c>
    </row>
    <row r="674" ht="36" customHeight="1" spans="1:7">
      <c r="A674" s="378" t="s">
        <v>1227</v>
      </c>
      <c r="B674" s="179" t="s">
        <v>1228</v>
      </c>
      <c r="C674" s="380">
        <v>6</v>
      </c>
      <c r="D674" s="380">
        <v>219</v>
      </c>
      <c r="E674" s="152">
        <f t="shared" si="31"/>
        <v>35.5</v>
      </c>
      <c r="F674" s="379" t="str">
        <f t="shared" si="32"/>
        <v>是</v>
      </c>
      <c r="G674" s="290" t="str">
        <f t="shared" si="33"/>
        <v>项</v>
      </c>
    </row>
    <row r="675" ht="36" customHeight="1" spans="1:7">
      <c r="A675" s="378" t="s">
        <v>1229</v>
      </c>
      <c r="B675" s="179" t="s">
        <v>1230</v>
      </c>
      <c r="C675" s="380">
        <f>SUM(C676:C678)</f>
        <v>4400</v>
      </c>
      <c r="D675" s="380">
        <f>SUM(D676:D678)</f>
        <v>4939</v>
      </c>
      <c r="E675" s="152">
        <f t="shared" si="31"/>
        <v>0.123</v>
      </c>
      <c r="F675" s="379" t="str">
        <f t="shared" si="32"/>
        <v>是</v>
      </c>
      <c r="G675" s="290" t="str">
        <f t="shared" si="33"/>
        <v>款</v>
      </c>
    </row>
    <row r="676" ht="36" customHeight="1" spans="1:7">
      <c r="A676" s="378" t="s">
        <v>1231</v>
      </c>
      <c r="B676" s="179" t="s">
        <v>1232</v>
      </c>
      <c r="C676" s="380">
        <v>0</v>
      </c>
      <c r="D676" s="380">
        <v>0</v>
      </c>
      <c r="E676" s="152" t="str">
        <f t="shared" ref="E676:E739" si="34">IF(C676&gt;0,D676/C676-1,IF(C676&lt;0,-(D676/C676-1),""))</f>
        <v/>
      </c>
      <c r="F676" s="379" t="str">
        <f t="shared" si="32"/>
        <v>否</v>
      </c>
      <c r="G676" s="290" t="str">
        <f t="shared" si="33"/>
        <v>项</v>
      </c>
    </row>
    <row r="677" ht="36" customHeight="1" spans="1:7">
      <c r="A677" s="378" t="s">
        <v>1233</v>
      </c>
      <c r="B677" s="179" t="s">
        <v>1234</v>
      </c>
      <c r="C677" s="380">
        <v>4400</v>
      </c>
      <c r="D677" s="380">
        <v>4939</v>
      </c>
      <c r="E677" s="152">
        <f t="shared" si="34"/>
        <v>0.123</v>
      </c>
      <c r="F677" s="379" t="str">
        <f t="shared" si="32"/>
        <v>是</v>
      </c>
      <c r="G677" s="290" t="str">
        <f t="shared" si="33"/>
        <v>项</v>
      </c>
    </row>
    <row r="678" ht="36" customHeight="1" spans="1:7">
      <c r="A678" s="378" t="s">
        <v>1235</v>
      </c>
      <c r="B678" s="179" t="s">
        <v>1236</v>
      </c>
      <c r="C678" s="380">
        <v>0</v>
      </c>
      <c r="D678" s="380">
        <v>0</v>
      </c>
      <c r="E678" s="152" t="str">
        <f t="shared" si="34"/>
        <v/>
      </c>
      <c r="F678" s="379" t="str">
        <f t="shared" si="32"/>
        <v>否</v>
      </c>
      <c r="G678" s="290" t="str">
        <f t="shared" si="33"/>
        <v>项</v>
      </c>
    </row>
    <row r="679" ht="36" customHeight="1" spans="1:7">
      <c r="A679" s="378" t="s">
        <v>1237</v>
      </c>
      <c r="B679" s="179" t="s">
        <v>1238</v>
      </c>
      <c r="C679" s="380">
        <f>SUM(C680:C682)</f>
        <v>0</v>
      </c>
      <c r="D679" s="380">
        <f>SUM(D680:D682)</f>
        <v>0</v>
      </c>
      <c r="E679" s="152" t="str">
        <f t="shared" si="34"/>
        <v/>
      </c>
      <c r="F679" s="379" t="str">
        <f t="shared" si="32"/>
        <v>否</v>
      </c>
      <c r="G679" s="290" t="str">
        <f t="shared" si="33"/>
        <v>款</v>
      </c>
    </row>
    <row r="680" ht="36" customHeight="1" spans="1:7">
      <c r="A680" s="378" t="s">
        <v>1239</v>
      </c>
      <c r="B680" s="179" t="s">
        <v>1240</v>
      </c>
      <c r="C680" s="380">
        <v>0</v>
      </c>
      <c r="D680" s="380">
        <v>0</v>
      </c>
      <c r="E680" s="152" t="str">
        <f t="shared" si="34"/>
        <v/>
      </c>
      <c r="F680" s="379" t="str">
        <f t="shared" si="32"/>
        <v>否</v>
      </c>
      <c r="G680" s="290" t="str">
        <f t="shared" si="33"/>
        <v>项</v>
      </c>
    </row>
    <row r="681" ht="36" customHeight="1" spans="1:7">
      <c r="A681" s="378" t="s">
        <v>1241</v>
      </c>
      <c r="B681" s="179" t="s">
        <v>1242</v>
      </c>
      <c r="C681" s="380">
        <v>0</v>
      </c>
      <c r="D681" s="380">
        <v>0</v>
      </c>
      <c r="E681" s="152" t="str">
        <f t="shared" si="34"/>
        <v/>
      </c>
      <c r="F681" s="379" t="str">
        <f t="shared" si="32"/>
        <v>否</v>
      </c>
      <c r="G681" s="290" t="str">
        <f t="shared" si="33"/>
        <v>项</v>
      </c>
    </row>
    <row r="682" ht="36" customHeight="1" spans="1:7">
      <c r="A682" s="378" t="s">
        <v>1243</v>
      </c>
      <c r="B682" s="179" t="s">
        <v>1244</v>
      </c>
      <c r="C682" s="380">
        <v>0</v>
      </c>
      <c r="D682" s="380">
        <v>0</v>
      </c>
      <c r="E682" s="152" t="str">
        <f t="shared" si="34"/>
        <v/>
      </c>
      <c r="F682" s="379" t="str">
        <f t="shared" si="32"/>
        <v>否</v>
      </c>
      <c r="G682" s="290" t="str">
        <f t="shared" si="33"/>
        <v>项</v>
      </c>
    </row>
    <row r="683" ht="36" customHeight="1" spans="1:7">
      <c r="A683" s="378" t="s">
        <v>1245</v>
      </c>
      <c r="B683" s="179" t="s">
        <v>1246</v>
      </c>
      <c r="C683" s="380">
        <f>SUM(C684:C691)</f>
        <v>168</v>
      </c>
      <c r="D683" s="380">
        <f>SUM(D684:D691)</f>
        <v>254</v>
      </c>
      <c r="E683" s="152">
        <f t="shared" si="34"/>
        <v>0.512</v>
      </c>
      <c r="F683" s="379" t="str">
        <f t="shared" si="32"/>
        <v>是</v>
      </c>
      <c r="G683" s="290" t="str">
        <f t="shared" si="33"/>
        <v>款</v>
      </c>
    </row>
    <row r="684" ht="36" customHeight="1" spans="1:7">
      <c r="A684" s="378" t="s">
        <v>1247</v>
      </c>
      <c r="B684" s="179" t="s">
        <v>141</v>
      </c>
      <c r="C684" s="380">
        <v>50</v>
      </c>
      <c r="D684" s="380">
        <v>70</v>
      </c>
      <c r="E684" s="152">
        <f t="shared" si="34"/>
        <v>0.4</v>
      </c>
      <c r="F684" s="379" t="str">
        <f t="shared" si="32"/>
        <v>是</v>
      </c>
      <c r="G684" s="290" t="str">
        <f t="shared" si="33"/>
        <v>项</v>
      </c>
    </row>
    <row r="685" ht="36" customHeight="1" spans="1:7">
      <c r="A685" s="378" t="s">
        <v>1248</v>
      </c>
      <c r="B685" s="179" t="s">
        <v>143</v>
      </c>
      <c r="C685" s="380">
        <v>0</v>
      </c>
      <c r="D685" s="380">
        <v>0</v>
      </c>
      <c r="E685" s="152" t="str">
        <f t="shared" si="34"/>
        <v/>
      </c>
      <c r="F685" s="379" t="str">
        <f t="shared" si="32"/>
        <v>否</v>
      </c>
      <c r="G685" s="290" t="str">
        <f t="shared" si="33"/>
        <v>项</v>
      </c>
    </row>
    <row r="686" ht="36" customHeight="1" spans="1:7">
      <c r="A686" s="378" t="s">
        <v>1249</v>
      </c>
      <c r="B686" s="179" t="s">
        <v>145</v>
      </c>
      <c r="C686" s="380">
        <v>0</v>
      </c>
      <c r="D686" s="380">
        <v>0</v>
      </c>
      <c r="E686" s="152" t="str">
        <f t="shared" si="34"/>
        <v/>
      </c>
      <c r="F686" s="379" t="str">
        <f t="shared" si="32"/>
        <v>否</v>
      </c>
      <c r="G686" s="290" t="str">
        <f t="shared" si="33"/>
        <v>项</v>
      </c>
    </row>
    <row r="687" ht="36" customHeight="1" spans="1:7">
      <c r="A687" s="378" t="s">
        <v>1250</v>
      </c>
      <c r="B687" s="179" t="s">
        <v>1251</v>
      </c>
      <c r="C687" s="380">
        <v>15</v>
      </c>
      <c r="D687" s="380">
        <v>58</v>
      </c>
      <c r="E687" s="152">
        <f t="shared" si="34"/>
        <v>2.867</v>
      </c>
      <c r="F687" s="379" t="str">
        <f t="shared" si="32"/>
        <v>是</v>
      </c>
      <c r="G687" s="290" t="str">
        <f t="shared" si="33"/>
        <v>项</v>
      </c>
    </row>
    <row r="688" ht="36" customHeight="1" spans="1:7">
      <c r="A688" s="378" t="s">
        <v>1252</v>
      </c>
      <c r="B688" s="179" t="s">
        <v>1253</v>
      </c>
      <c r="C688" s="380">
        <v>0</v>
      </c>
      <c r="D688" s="380">
        <v>0</v>
      </c>
      <c r="E688" s="152" t="str">
        <f t="shared" si="34"/>
        <v/>
      </c>
      <c r="F688" s="379" t="str">
        <f t="shared" si="32"/>
        <v>否</v>
      </c>
      <c r="G688" s="290" t="str">
        <f t="shared" si="33"/>
        <v>项</v>
      </c>
    </row>
    <row r="689" ht="36" customHeight="1" spans="1:7">
      <c r="A689" s="378" t="s">
        <v>1254</v>
      </c>
      <c r="B689" s="179" t="s">
        <v>242</v>
      </c>
      <c r="C689" s="380">
        <v>0</v>
      </c>
      <c r="D689" s="380">
        <v>0</v>
      </c>
      <c r="E689" s="152" t="str">
        <f t="shared" si="34"/>
        <v/>
      </c>
      <c r="F689" s="379" t="str">
        <f t="shared" si="32"/>
        <v>否</v>
      </c>
      <c r="G689" s="290" t="str">
        <f t="shared" si="33"/>
        <v>项</v>
      </c>
    </row>
    <row r="690" ht="36" customHeight="1" spans="1:7">
      <c r="A690" s="378" t="s">
        <v>1255</v>
      </c>
      <c r="B690" s="179" t="s">
        <v>159</v>
      </c>
      <c r="C690" s="380">
        <v>65</v>
      </c>
      <c r="D690" s="380">
        <v>69</v>
      </c>
      <c r="E690" s="152">
        <f t="shared" si="34"/>
        <v>0.062</v>
      </c>
      <c r="F690" s="379" t="str">
        <f t="shared" si="32"/>
        <v>是</v>
      </c>
      <c r="G690" s="290" t="str">
        <f t="shared" si="33"/>
        <v>项</v>
      </c>
    </row>
    <row r="691" ht="36" customHeight="1" spans="1:7">
      <c r="A691" s="378" t="s">
        <v>1256</v>
      </c>
      <c r="B691" s="179" t="s">
        <v>1257</v>
      </c>
      <c r="C691" s="380">
        <v>38</v>
      </c>
      <c r="D691" s="380">
        <v>57</v>
      </c>
      <c r="E691" s="152">
        <f t="shared" si="34"/>
        <v>0.5</v>
      </c>
      <c r="F691" s="379" t="str">
        <f t="shared" si="32"/>
        <v>是</v>
      </c>
      <c r="G691" s="290" t="str">
        <f t="shared" si="33"/>
        <v>项</v>
      </c>
    </row>
    <row r="692" ht="36" customHeight="1" spans="1:7">
      <c r="A692" s="378" t="s">
        <v>1258</v>
      </c>
      <c r="B692" s="179" t="s">
        <v>1259</v>
      </c>
      <c r="C692" s="380">
        <f>SUM(C693:C694)</f>
        <v>270</v>
      </c>
      <c r="D692" s="380">
        <f>SUM(D693:D694)</f>
        <v>72</v>
      </c>
      <c r="E692" s="152">
        <f t="shared" si="34"/>
        <v>-0.733</v>
      </c>
      <c r="F692" s="379" t="str">
        <f t="shared" si="32"/>
        <v>是</v>
      </c>
      <c r="G692" s="290" t="str">
        <f t="shared" si="33"/>
        <v>款</v>
      </c>
    </row>
    <row r="693" ht="36" customHeight="1" spans="1:7">
      <c r="A693" s="378" t="s">
        <v>1260</v>
      </c>
      <c r="B693" s="179" t="s">
        <v>1261</v>
      </c>
      <c r="C693" s="380">
        <v>75</v>
      </c>
      <c r="D693" s="380">
        <v>72</v>
      </c>
      <c r="E693" s="152">
        <f t="shared" si="34"/>
        <v>-0.04</v>
      </c>
      <c r="F693" s="379" t="str">
        <f t="shared" si="32"/>
        <v>是</v>
      </c>
      <c r="G693" s="290" t="str">
        <f t="shared" si="33"/>
        <v>项</v>
      </c>
    </row>
    <row r="694" ht="36" customHeight="1" spans="1:7">
      <c r="A694" s="378" t="s">
        <v>1262</v>
      </c>
      <c r="B694" s="179" t="s">
        <v>1263</v>
      </c>
      <c r="C694" s="380">
        <v>195</v>
      </c>
      <c r="D694" s="380">
        <v>0</v>
      </c>
      <c r="E694" s="152">
        <f t="shared" si="34"/>
        <v>-1</v>
      </c>
      <c r="F694" s="379" t="str">
        <f t="shared" si="32"/>
        <v>是</v>
      </c>
      <c r="G694" s="290" t="str">
        <f t="shared" si="33"/>
        <v>项</v>
      </c>
    </row>
    <row r="695" ht="36" customHeight="1" spans="1:7">
      <c r="A695" s="378" t="s">
        <v>1264</v>
      </c>
      <c r="B695" s="179" t="s">
        <v>1265</v>
      </c>
      <c r="C695" s="380">
        <f>SUM(C696)</f>
        <v>700</v>
      </c>
      <c r="D695" s="380">
        <f>SUM(D696)</f>
        <v>486</v>
      </c>
      <c r="E695" s="152">
        <f t="shared" si="34"/>
        <v>-0.306</v>
      </c>
      <c r="F695" s="379" t="str">
        <f t="shared" si="32"/>
        <v>是</v>
      </c>
      <c r="G695" s="290" t="str">
        <f t="shared" si="33"/>
        <v>款</v>
      </c>
    </row>
    <row r="696" ht="36" customHeight="1" spans="1:7">
      <c r="A696" s="378">
        <v>2089999</v>
      </c>
      <c r="B696" s="179" t="s">
        <v>1266</v>
      </c>
      <c r="C696" s="380">
        <v>700</v>
      </c>
      <c r="D696" s="380">
        <v>486</v>
      </c>
      <c r="E696" s="152">
        <f t="shared" si="34"/>
        <v>-0.306</v>
      </c>
      <c r="F696" s="379" t="str">
        <f t="shared" si="32"/>
        <v>是</v>
      </c>
      <c r="G696" s="290" t="str">
        <f t="shared" si="33"/>
        <v>项</v>
      </c>
    </row>
    <row r="697" ht="36" customHeight="1" spans="1:7">
      <c r="A697" s="378" t="s">
        <v>86</v>
      </c>
      <c r="B697" s="171" t="s">
        <v>87</v>
      </c>
      <c r="C697" s="380">
        <f>SUM(C698,C703,C718,C722,C734,C737,C741,C746,C750,C754,C757,C766,C768,C775,C783)</f>
        <v>20070</v>
      </c>
      <c r="D697" s="380">
        <f>SUM(D698,D703,D718,D722,D734,D737,D741,D746,D750,D754,D757,D766,D768,D775,D783)</f>
        <v>25626</v>
      </c>
      <c r="E697" s="152">
        <f t="shared" si="34"/>
        <v>0.277</v>
      </c>
      <c r="F697" s="379" t="str">
        <f t="shared" si="32"/>
        <v>是</v>
      </c>
      <c r="G697" s="290" t="str">
        <f t="shared" si="33"/>
        <v>类</v>
      </c>
    </row>
    <row r="698" ht="36" customHeight="1" spans="1:7">
      <c r="A698" s="378" t="s">
        <v>1267</v>
      </c>
      <c r="B698" s="179" t="s">
        <v>1268</v>
      </c>
      <c r="C698" s="380">
        <f>SUM(C699:C702)</f>
        <v>150</v>
      </c>
      <c r="D698" s="380">
        <f>SUM(D699:D702)</f>
        <v>150</v>
      </c>
      <c r="E698" s="152">
        <f t="shared" si="34"/>
        <v>0</v>
      </c>
      <c r="F698" s="379" t="str">
        <f t="shared" si="32"/>
        <v>是</v>
      </c>
      <c r="G698" s="290" t="str">
        <f t="shared" si="33"/>
        <v>款</v>
      </c>
    </row>
    <row r="699" ht="36" customHeight="1" spans="1:7">
      <c r="A699" s="378" t="s">
        <v>1269</v>
      </c>
      <c r="B699" s="179" t="s">
        <v>141</v>
      </c>
      <c r="C699" s="380">
        <v>140</v>
      </c>
      <c r="D699" s="380">
        <v>150</v>
      </c>
      <c r="E699" s="152">
        <f t="shared" si="34"/>
        <v>0.071</v>
      </c>
      <c r="F699" s="379" t="str">
        <f t="shared" si="32"/>
        <v>是</v>
      </c>
      <c r="G699" s="290" t="str">
        <f t="shared" si="33"/>
        <v>项</v>
      </c>
    </row>
    <row r="700" ht="36" customHeight="1" spans="1:7">
      <c r="A700" s="378" t="s">
        <v>1270</v>
      </c>
      <c r="B700" s="179" t="s">
        <v>143</v>
      </c>
      <c r="C700" s="380">
        <v>0</v>
      </c>
      <c r="D700" s="380">
        <v>0</v>
      </c>
      <c r="E700" s="152" t="str">
        <f t="shared" si="34"/>
        <v/>
      </c>
      <c r="F700" s="379" t="str">
        <f t="shared" si="32"/>
        <v>否</v>
      </c>
      <c r="G700" s="290" t="str">
        <f t="shared" si="33"/>
        <v>项</v>
      </c>
    </row>
    <row r="701" ht="36" customHeight="1" spans="1:7">
      <c r="A701" s="378" t="s">
        <v>1271</v>
      </c>
      <c r="B701" s="179" t="s">
        <v>145</v>
      </c>
      <c r="C701" s="380">
        <v>0</v>
      </c>
      <c r="D701" s="380">
        <v>0</v>
      </c>
      <c r="E701" s="152" t="str">
        <f t="shared" si="34"/>
        <v/>
      </c>
      <c r="F701" s="379" t="str">
        <f t="shared" si="32"/>
        <v>否</v>
      </c>
      <c r="G701" s="290" t="str">
        <f t="shared" si="33"/>
        <v>项</v>
      </c>
    </row>
    <row r="702" ht="36" customHeight="1" spans="1:7">
      <c r="A702" s="378" t="s">
        <v>1272</v>
      </c>
      <c r="B702" s="179" t="s">
        <v>1273</v>
      </c>
      <c r="C702" s="380">
        <v>10</v>
      </c>
      <c r="D702" s="380">
        <v>0</v>
      </c>
      <c r="E702" s="152">
        <f t="shared" si="34"/>
        <v>-1</v>
      </c>
      <c r="F702" s="379" t="str">
        <f t="shared" si="32"/>
        <v>是</v>
      </c>
      <c r="G702" s="290" t="str">
        <f t="shared" si="33"/>
        <v>项</v>
      </c>
    </row>
    <row r="703" ht="36" customHeight="1" spans="1:7">
      <c r="A703" s="378" t="s">
        <v>1274</v>
      </c>
      <c r="B703" s="179" t="s">
        <v>1275</v>
      </c>
      <c r="C703" s="380">
        <f>SUM(C704:C717)</f>
        <v>1320</v>
      </c>
      <c r="D703" s="380">
        <f>SUM(D704:D717)</f>
        <v>1930</v>
      </c>
      <c r="E703" s="152">
        <f t="shared" si="34"/>
        <v>0.462</v>
      </c>
      <c r="F703" s="379" t="str">
        <f t="shared" si="32"/>
        <v>是</v>
      </c>
      <c r="G703" s="290" t="str">
        <f t="shared" si="33"/>
        <v>款</v>
      </c>
    </row>
    <row r="704" ht="36" customHeight="1" spans="1:7">
      <c r="A704" s="378" t="s">
        <v>1276</v>
      </c>
      <c r="B704" s="179" t="s">
        <v>1277</v>
      </c>
      <c r="C704" s="380">
        <v>950</v>
      </c>
      <c r="D704" s="380">
        <v>1425</v>
      </c>
      <c r="E704" s="152">
        <f t="shared" si="34"/>
        <v>0.5</v>
      </c>
      <c r="F704" s="379" t="str">
        <f t="shared" si="32"/>
        <v>是</v>
      </c>
      <c r="G704" s="290" t="str">
        <f t="shared" si="33"/>
        <v>项</v>
      </c>
    </row>
    <row r="705" ht="36" customHeight="1" spans="1:7">
      <c r="A705" s="378" t="s">
        <v>1278</v>
      </c>
      <c r="B705" s="179" t="s">
        <v>1279</v>
      </c>
      <c r="C705" s="380">
        <v>350</v>
      </c>
      <c r="D705" s="380">
        <v>457</v>
      </c>
      <c r="E705" s="152">
        <f t="shared" si="34"/>
        <v>0.306</v>
      </c>
      <c r="F705" s="379" t="str">
        <f t="shared" si="32"/>
        <v>是</v>
      </c>
      <c r="G705" s="290" t="str">
        <f t="shared" si="33"/>
        <v>项</v>
      </c>
    </row>
    <row r="706" ht="36" customHeight="1" spans="1:7">
      <c r="A706" s="378" t="s">
        <v>1280</v>
      </c>
      <c r="B706" s="179" t="s">
        <v>1281</v>
      </c>
      <c r="C706" s="380">
        <v>0</v>
      </c>
      <c r="D706" s="380">
        <v>0</v>
      </c>
      <c r="E706" s="152" t="str">
        <f t="shared" si="34"/>
        <v/>
      </c>
      <c r="F706" s="379" t="str">
        <f t="shared" si="32"/>
        <v>否</v>
      </c>
      <c r="G706" s="290" t="str">
        <f t="shared" si="33"/>
        <v>项</v>
      </c>
    </row>
    <row r="707" ht="36" customHeight="1" spans="1:7">
      <c r="A707" s="378" t="s">
        <v>1282</v>
      </c>
      <c r="B707" s="179" t="s">
        <v>1283</v>
      </c>
      <c r="C707" s="380">
        <v>0</v>
      </c>
      <c r="D707" s="380">
        <v>0</v>
      </c>
      <c r="E707" s="152" t="str">
        <f t="shared" si="34"/>
        <v/>
      </c>
      <c r="F707" s="379" t="str">
        <f t="shared" si="32"/>
        <v>否</v>
      </c>
      <c r="G707" s="290" t="str">
        <f t="shared" si="33"/>
        <v>项</v>
      </c>
    </row>
    <row r="708" ht="36" customHeight="1" spans="1:7">
      <c r="A708" s="378" t="s">
        <v>1284</v>
      </c>
      <c r="B708" s="179" t="s">
        <v>1285</v>
      </c>
      <c r="C708" s="380">
        <v>0</v>
      </c>
      <c r="D708" s="380">
        <v>0</v>
      </c>
      <c r="E708" s="152" t="str">
        <f t="shared" si="34"/>
        <v/>
      </c>
      <c r="F708" s="379" t="str">
        <f t="shared" ref="F708:F771" si="35">IF(LEN(A708)=3,"是",IF(B708&lt;&gt;"",IF(SUM(C708:D708)&lt;&gt;0,"是","否"),"是"))</f>
        <v>否</v>
      </c>
      <c r="G708" s="290" t="str">
        <f t="shared" ref="G708:G771" si="36">IF(LEN(A708)=3,"类",IF(LEN(A708)=5,"款","项"))</f>
        <v>项</v>
      </c>
    </row>
    <row r="709" ht="36" customHeight="1" spans="1:7">
      <c r="A709" s="378" t="s">
        <v>1286</v>
      </c>
      <c r="B709" s="179" t="s">
        <v>1287</v>
      </c>
      <c r="C709" s="380">
        <v>0</v>
      </c>
      <c r="D709" s="380">
        <v>0</v>
      </c>
      <c r="E709" s="152" t="str">
        <f t="shared" si="34"/>
        <v/>
      </c>
      <c r="F709" s="379" t="str">
        <f t="shared" si="35"/>
        <v>否</v>
      </c>
      <c r="G709" s="290" t="str">
        <f t="shared" si="36"/>
        <v>项</v>
      </c>
    </row>
    <row r="710" ht="36" customHeight="1" spans="1:7">
      <c r="A710" s="378" t="s">
        <v>1288</v>
      </c>
      <c r="B710" s="179" t="s">
        <v>1289</v>
      </c>
      <c r="C710" s="380">
        <v>0</v>
      </c>
      <c r="D710" s="380">
        <v>0</v>
      </c>
      <c r="E710" s="152" t="str">
        <f t="shared" si="34"/>
        <v/>
      </c>
      <c r="F710" s="379" t="str">
        <f t="shared" si="35"/>
        <v>否</v>
      </c>
      <c r="G710" s="290" t="str">
        <f t="shared" si="36"/>
        <v>项</v>
      </c>
    </row>
    <row r="711" ht="36" customHeight="1" spans="1:7">
      <c r="A711" s="378" t="s">
        <v>1290</v>
      </c>
      <c r="B711" s="179" t="s">
        <v>1291</v>
      </c>
      <c r="C711" s="380">
        <v>0</v>
      </c>
      <c r="D711" s="380">
        <v>0</v>
      </c>
      <c r="E711" s="152" t="str">
        <f t="shared" si="34"/>
        <v/>
      </c>
      <c r="F711" s="379" t="str">
        <f t="shared" si="35"/>
        <v>否</v>
      </c>
      <c r="G711" s="290" t="str">
        <f t="shared" si="36"/>
        <v>项</v>
      </c>
    </row>
    <row r="712" ht="36" customHeight="1" spans="1:7">
      <c r="A712" s="378" t="s">
        <v>1292</v>
      </c>
      <c r="B712" s="179" t="s">
        <v>1293</v>
      </c>
      <c r="C712" s="380">
        <v>0</v>
      </c>
      <c r="D712" s="380">
        <v>0</v>
      </c>
      <c r="E712" s="152" t="str">
        <f t="shared" si="34"/>
        <v/>
      </c>
      <c r="F712" s="379" t="str">
        <f t="shared" si="35"/>
        <v>否</v>
      </c>
      <c r="G712" s="290" t="str">
        <f t="shared" si="36"/>
        <v>项</v>
      </c>
    </row>
    <row r="713" ht="36" customHeight="1" spans="1:7">
      <c r="A713" s="378" t="s">
        <v>1294</v>
      </c>
      <c r="B713" s="179" t="s">
        <v>1295</v>
      </c>
      <c r="C713" s="380">
        <v>0</v>
      </c>
      <c r="D713" s="380">
        <v>0</v>
      </c>
      <c r="E713" s="152" t="str">
        <f t="shared" si="34"/>
        <v/>
      </c>
      <c r="F713" s="379" t="str">
        <f t="shared" si="35"/>
        <v>否</v>
      </c>
      <c r="G713" s="290" t="str">
        <f t="shared" si="36"/>
        <v>项</v>
      </c>
    </row>
    <row r="714" ht="36" customHeight="1" spans="1:7">
      <c r="A714" s="378" t="s">
        <v>1296</v>
      </c>
      <c r="B714" s="179" t="s">
        <v>1297</v>
      </c>
      <c r="C714" s="380">
        <v>0</v>
      </c>
      <c r="D714" s="380">
        <v>0</v>
      </c>
      <c r="E714" s="152" t="str">
        <f t="shared" si="34"/>
        <v/>
      </c>
      <c r="F714" s="379" t="str">
        <f t="shared" si="35"/>
        <v>否</v>
      </c>
      <c r="G714" s="290" t="str">
        <f t="shared" si="36"/>
        <v>项</v>
      </c>
    </row>
    <row r="715" ht="36" customHeight="1" spans="1:7">
      <c r="A715" s="378" t="s">
        <v>1298</v>
      </c>
      <c r="B715" s="179" t="s">
        <v>1299</v>
      </c>
      <c r="C715" s="380">
        <v>0</v>
      </c>
      <c r="D715" s="380">
        <v>0</v>
      </c>
      <c r="E715" s="152" t="str">
        <f t="shared" si="34"/>
        <v/>
      </c>
      <c r="F715" s="379" t="str">
        <f t="shared" si="35"/>
        <v>否</v>
      </c>
      <c r="G715" s="290" t="str">
        <f t="shared" si="36"/>
        <v>项</v>
      </c>
    </row>
    <row r="716" ht="36" customHeight="1" spans="1:7">
      <c r="A716" s="378" t="s">
        <v>1300</v>
      </c>
      <c r="B716" s="179" t="s">
        <v>1301</v>
      </c>
      <c r="C716" s="380">
        <v>0</v>
      </c>
      <c r="D716" s="380">
        <v>0</v>
      </c>
      <c r="E716" s="152" t="str">
        <f t="shared" si="34"/>
        <v/>
      </c>
      <c r="F716" s="379" t="str">
        <f t="shared" si="35"/>
        <v>否</v>
      </c>
      <c r="G716" s="290" t="str">
        <f t="shared" si="36"/>
        <v>项</v>
      </c>
    </row>
    <row r="717" ht="36" customHeight="1" spans="1:7">
      <c r="A717" s="378" t="s">
        <v>1302</v>
      </c>
      <c r="B717" s="179" t="s">
        <v>1303</v>
      </c>
      <c r="C717" s="380">
        <v>20</v>
      </c>
      <c r="D717" s="380">
        <v>48</v>
      </c>
      <c r="E717" s="152">
        <f t="shared" si="34"/>
        <v>1.4</v>
      </c>
      <c r="F717" s="379" t="str">
        <f t="shared" si="35"/>
        <v>是</v>
      </c>
      <c r="G717" s="290" t="str">
        <f t="shared" si="36"/>
        <v>项</v>
      </c>
    </row>
    <row r="718" ht="36" customHeight="1" spans="1:7">
      <c r="A718" s="378" t="s">
        <v>1304</v>
      </c>
      <c r="B718" s="179" t="s">
        <v>1305</v>
      </c>
      <c r="C718" s="380">
        <f>SUM(C719:C721)</f>
        <v>1700</v>
      </c>
      <c r="D718" s="380">
        <f>SUM(D719:D721)</f>
        <v>2135</v>
      </c>
      <c r="E718" s="152">
        <f t="shared" si="34"/>
        <v>0.256</v>
      </c>
      <c r="F718" s="379" t="str">
        <f t="shared" si="35"/>
        <v>是</v>
      </c>
      <c r="G718" s="290" t="str">
        <f t="shared" si="36"/>
        <v>款</v>
      </c>
    </row>
    <row r="719" ht="36" customHeight="1" spans="1:7">
      <c r="A719" s="378" t="s">
        <v>1306</v>
      </c>
      <c r="B719" s="179" t="s">
        <v>1307</v>
      </c>
      <c r="C719" s="380">
        <v>0</v>
      </c>
      <c r="D719" s="380">
        <v>0</v>
      </c>
      <c r="E719" s="152" t="str">
        <f t="shared" si="34"/>
        <v/>
      </c>
      <c r="F719" s="379" t="str">
        <f t="shared" si="35"/>
        <v>否</v>
      </c>
      <c r="G719" s="290" t="str">
        <f t="shared" si="36"/>
        <v>项</v>
      </c>
    </row>
    <row r="720" ht="36" customHeight="1" spans="1:7">
      <c r="A720" s="378" t="s">
        <v>1308</v>
      </c>
      <c r="B720" s="179" t="s">
        <v>1309</v>
      </c>
      <c r="C720" s="380">
        <v>1500</v>
      </c>
      <c r="D720" s="380">
        <v>1892</v>
      </c>
      <c r="E720" s="152">
        <f t="shared" si="34"/>
        <v>0.261</v>
      </c>
      <c r="F720" s="379" t="str">
        <f t="shared" si="35"/>
        <v>是</v>
      </c>
      <c r="G720" s="290" t="str">
        <f t="shared" si="36"/>
        <v>项</v>
      </c>
    </row>
    <row r="721" ht="36" customHeight="1" spans="1:7">
      <c r="A721" s="378" t="s">
        <v>1310</v>
      </c>
      <c r="B721" s="179" t="s">
        <v>1311</v>
      </c>
      <c r="C721" s="380">
        <v>200</v>
      </c>
      <c r="D721" s="380">
        <v>243</v>
      </c>
      <c r="E721" s="152">
        <f t="shared" si="34"/>
        <v>0.215</v>
      </c>
      <c r="F721" s="379" t="str">
        <f t="shared" si="35"/>
        <v>是</v>
      </c>
      <c r="G721" s="290" t="str">
        <f t="shared" si="36"/>
        <v>项</v>
      </c>
    </row>
    <row r="722" ht="36" customHeight="1" spans="1:7">
      <c r="A722" s="378" t="s">
        <v>1312</v>
      </c>
      <c r="B722" s="179" t="s">
        <v>1313</v>
      </c>
      <c r="C722" s="380">
        <f>SUM(C723:C733)</f>
        <v>2099</v>
      </c>
      <c r="D722" s="380">
        <f>SUM(D723:D733)</f>
        <v>1942</v>
      </c>
      <c r="E722" s="152">
        <f t="shared" si="34"/>
        <v>-0.075</v>
      </c>
      <c r="F722" s="379" t="str">
        <f t="shared" si="35"/>
        <v>是</v>
      </c>
      <c r="G722" s="290" t="str">
        <f t="shared" si="36"/>
        <v>款</v>
      </c>
    </row>
    <row r="723" ht="36" customHeight="1" spans="1:7">
      <c r="A723" s="378" t="s">
        <v>1314</v>
      </c>
      <c r="B723" s="179" t="s">
        <v>1315</v>
      </c>
      <c r="C723" s="380">
        <v>320</v>
      </c>
      <c r="D723" s="380">
        <v>466</v>
      </c>
      <c r="E723" s="152">
        <f t="shared" si="34"/>
        <v>0.456</v>
      </c>
      <c r="F723" s="379" t="str">
        <f t="shared" si="35"/>
        <v>是</v>
      </c>
      <c r="G723" s="290" t="str">
        <f t="shared" si="36"/>
        <v>项</v>
      </c>
    </row>
    <row r="724" ht="36" customHeight="1" spans="1:7">
      <c r="A724" s="378" t="s">
        <v>1316</v>
      </c>
      <c r="B724" s="179" t="s">
        <v>1317</v>
      </c>
      <c r="C724" s="380">
        <v>60</v>
      </c>
      <c r="D724" s="380">
        <v>85</v>
      </c>
      <c r="E724" s="152">
        <f t="shared" si="34"/>
        <v>0.417</v>
      </c>
      <c r="F724" s="379" t="str">
        <f t="shared" si="35"/>
        <v>是</v>
      </c>
      <c r="G724" s="290" t="str">
        <f t="shared" si="36"/>
        <v>项</v>
      </c>
    </row>
    <row r="725" ht="36" customHeight="1" spans="1:7">
      <c r="A725" s="378" t="s">
        <v>1318</v>
      </c>
      <c r="B725" s="179" t="s">
        <v>1319</v>
      </c>
      <c r="C725" s="380">
        <v>430</v>
      </c>
      <c r="D725" s="380">
        <v>514</v>
      </c>
      <c r="E725" s="152">
        <f t="shared" si="34"/>
        <v>0.195</v>
      </c>
      <c r="F725" s="379" t="str">
        <f t="shared" si="35"/>
        <v>是</v>
      </c>
      <c r="G725" s="290" t="str">
        <f t="shared" si="36"/>
        <v>项</v>
      </c>
    </row>
    <row r="726" ht="36" customHeight="1" spans="1:7">
      <c r="A726" s="378" t="s">
        <v>1320</v>
      </c>
      <c r="B726" s="179" t="s">
        <v>1321</v>
      </c>
      <c r="C726" s="380">
        <v>0</v>
      </c>
      <c r="D726" s="380">
        <v>0</v>
      </c>
      <c r="E726" s="152" t="str">
        <f t="shared" si="34"/>
        <v/>
      </c>
      <c r="F726" s="379" t="str">
        <f t="shared" si="35"/>
        <v>否</v>
      </c>
      <c r="G726" s="290" t="str">
        <f t="shared" si="36"/>
        <v>项</v>
      </c>
    </row>
    <row r="727" ht="36" customHeight="1" spans="1:7">
      <c r="A727" s="378" t="s">
        <v>1322</v>
      </c>
      <c r="B727" s="179" t="s">
        <v>1323</v>
      </c>
      <c r="C727" s="380">
        <v>0</v>
      </c>
      <c r="D727" s="380">
        <v>0</v>
      </c>
      <c r="E727" s="152" t="str">
        <f t="shared" si="34"/>
        <v/>
      </c>
      <c r="F727" s="379" t="str">
        <f t="shared" si="35"/>
        <v>否</v>
      </c>
      <c r="G727" s="290" t="str">
        <f t="shared" si="36"/>
        <v>项</v>
      </c>
    </row>
    <row r="728" ht="36" customHeight="1" spans="1:7">
      <c r="A728" s="378" t="s">
        <v>1324</v>
      </c>
      <c r="B728" s="179" t="s">
        <v>1325</v>
      </c>
      <c r="C728" s="380">
        <v>0</v>
      </c>
      <c r="D728" s="380">
        <v>0</v>
      </c>
      <c r="E728" s="152" t="str">
        <f t="shared" si="34"/>
        <v/>
      </c>
      <c r="F728" s="379" t="str">
        <f t="shared" si="35"/>
        <v>否</v>
      </c>
      <c r="G728" s="290" t="str">
        <f t="shared" si="36"/>
        <v>项</v>
      </c>
    </row>
    <row r="729" ht="36" customHeight="1" spans="1:7">
      <c r="A729" s="378" t="s">
        <v>1326</v>
      </c>
      <c r="B729" s="179" t="s">
        <v>1327</v>
      </c>
      <c r="C729" s="380">
        <v>60</v>
      </c>
      <c r="D729" s="380">
        <v>79</v>
      </c>
      <c r="E729" s="152">
        <f t="shared" si="34"/>
        <v>0.317</v>
      </c>
      <c r="F729" s="379" t="str">
        <f t="shared" si="35"/>
        <v>是</v>
      </c>
      <c r="G729" s="290" t="str">
        <f t="shared" si="36"/>
        <v>项</v>
      </c>
    </row>
    <row r="730" ht="36" customHeight="1" spans="1:7">
      <c r="A730" s="378" t="s">
        <v>1328</v>
      </c>
      <c r="B730" s="179" t="s">
        <v>1329</v>
      </c>
      <c r="C730" s="380">
        <v>800</v>
      </c>
      <c r="D730" s="380">
        <v>643</v>
      </c>
      <c r="E730" s="152">
        <f t="shared" si="34"/>
        <v>-0.196</v>
      </c>
      <c r="F730" s="379" t="str">
        <f t="shared" si="35"/>
        <v>是</v>
      </c>
      <c r="G730" s="290" t="str">
        <f t="shared" si="36"/>
        <v>项</v>
      </c>
    </row>
    <row r="731" ht="36" customHeight="1" spans="1:7">
      <c r="A731" s="378" t="s">
        <v>1330</v>
      </c>
      <c r="B731" s="179" t="s">
        <v>1331</v>
      </c>
      <c r="C731" s="380">
        <v>9</v>
      </c>
      <c r="D731" s="380">
        <v>94</v>
      </c>
      <c r="E731" s="152">
        <f t="shared" si="34"/>
        <v>9.444</v>
      </c>
      <c r="F731" s="379" t="str">
        <f t="shared" si="35"/>
        <v>是</v>
      </c>
      <c r="G731" s="290" t="str">
        <f t="shared" si="36"/>
        <v>项</v>
      </c>
    </row>
    <row r="732" ht="36" customHeight="1" spans="1:7">
      <c r="A732" s="378" t="s">
        <v>1332</v>
      </c>
      <c r="B732" s="179" t="s">
        <v>1333</v>
      </c>
      <c r="C732" s="380">
        <v>300</v>
      </c>
      <c r="D732" s="380">
        <v>0</v>
      </c>
      <c r="E732" s="152">
        <f t="shared" si="34"/>
        <v>-1</v>
      </c>
      <c r="F732" s="379" t="str">
        <f t="shared" si="35"/>
        <v>是</v>
      </c>
      <c r="G732" s="290" t="str">
        <f t="shared" si="36"/>
        <v>项</v>
      </c>
    </row>
    <row r="733" ht="36" customHeight="1" spans="1:7">
      <c r="A733" s="378" t="s">
        <v>1334</v>
      </c>
      <c r="B733" s="179" t="s">
        <v>1335</v>
      </c>
      <c r="C733" s="380">
        <v>120</v>
      </c>
      <c r="D733" s="380">
        <v>61</v>
      </c>
      <c r="E733" s="152">
        <f t="shared" si="34"/>
        <v>-0.492</v>
      </c>
      <c r="F733" s="379" t="str">
        <f t="shared" si="35"/>
        <v>是</v>
      </c>
      <c r="G733" s="290" t="str">
        <f t="shared" si="36"/>
        <v>项</v>
      </c>
    </row>
    <row r="734" ht="36" customHeight="1" spans="1:7">
      <c r="A734" s="378" t="s">
        <v>1336</v>
      </c>
      <c r="B734" s="179" t="s">
        <v>1337</v>
      </c>
      <c r="C734" s="380">
        <f>SUM(C735:C736)</f>
        <v>0</v>
      </c>
      <c r="D734" s="380">
        <f>SUM(D735:D736)</f>
        <v>0</v>
      </c>
      <c r="E734" s="152" t="str">
        <f t="shared" si="34"/>
        <v/>
      </c>
      <c r="F734" s="379" t="str">
        <f t="shared" si="35"/>
        <v>否</v>
      </c>
      <c r="G734" s="290" t="str">
        <f t="shared" si="36"/>
        <v>款</v>
      </c>
    </row>
    <row r="735" ht="36" customHeight="1" spans="1:7">
      <c r="A735" s="378" t="s">
        <v>1338</v>
      </c>
      <c r="B735" s="179" t="s">
        <v>1339</v>
      </c>
      <c r="C735" s="380">
        <v>0</v>
      </c>
      <c r="D735" s="380">
        <v>0</v>
      </c>
      <c r="E735" s="152" t="str">
        <f t="shared" si="34"/>
        <v/>
      </c>
      <c r="F735" s="379" t="str">
        <f t="shared" si="35"/>
        <v>否</v>
      </c>
      <c r="G735" s="290" t="str">
        <f t="shared" si="36"/>
        <v>项</v>
      </c>
    </row>
    <row r="736" ht="36" customHeight="1" spans="1:7">
      <c r="A736" s="378" t="s">
        <v>1340</v>
      </c>
      <c r="B736" s="179" t="s">
        <v>1341</v>
      </c>
      <c r="C736" s="380">
        <v>0</v>
      </c>
      <c r="D736" s="380">
        <v>0</v>
      </c>
      <c r="E736" s="152" t="str">
        <f t="shared" si="34"/>
        <v/>
      </c>
      <c r="F736" s="379" t="str">
        <f t="shared" si="35"/>
        <v>否</v>
      </c>
      <c r="G736" s="290" t="str">
        <f t="shared" si="36"/>
        <v>项</v>
      </c>
    </row>
    <row r="737" ht="36" customHeight="1" spans="1:7">
      <c r="A737" s="378" t="s">
        <v>1342</v>
      </c>
      <c r="B737" s="179" t="s">
        <v>1343</v>
      </c>
      <c r="C737" s="380">
        <f>SUM(C738:C740)</f>
        <v>500</v>
      </c>
      <c r="D737" s="380">
        <f>SUM(D738:D740)</f>
        <v>548</v>
      </c>
      <c r="E737" s="152">
        <f t="shared" si="34"/>
        <v>0.096</v>
      </c>
      <c r="F737" s="379" t="str">
        <f t="shared" si="35"/>
        <v>是</v>
      </c>
      <c r="G737" s="290" t="str">
        <f t="shared" si="36"/>
        <v>款</v>
      </c>
    </row>
    <row r="738" ht="36" customHeight="1" spans="1:7">
      <c r="A738" s="378" t="s">
        <v>1344</v>
      </c>
      <c r="B738" s="179" t="s">
        <v>1345</v>
      </c>
      <c r="C738" s="380">
        <v>20</v>
      </c>
      <c r="D738" s="380">
        <v>15</v>
      </c>
      <c r="E738" s="152">
        <f t="shared" si="34"/>
        <v>-0.25</v>
      </c>
      <c r="F738" s="379" t="str">
        <f t="shared" si="35"/>
        <v>是</v>
      </c>
      <c r="G738" s="290" t="str">
        <f t="shared" si="36"/>
        <v>项</v>
      </c>
    </row>
    <row r="739" ht="36" customHeight="1" spans="1:7">
      <c r="A739" s="378" t="s">
        <v>1346</v>
      </c>
      <c r="B739" s="179" t="s">
        <v>1347</v>
      </c>
      <c r="C739" s="380">
        <v>0</v>
      </c>
      <c r="D739" s="380">
        <v>0</v>
      </c>
      <c r="E739" s="152" t="str">
        <f t="shared" si="34"/>
        <v/>
      </c>
      <c r="F739" s="379" t="str">
        <f t="shared" si="35"/>
        <v>否</v>
      </c>
      <c r="G739" s="290" t="str">
        <f t="shared" si="36"/>
        <v>项</v>
      </c>
    </row>
    <row r="740" ht="36" customHeight="1" spans="1:7">
      <c r="A740" s="378" t="s">
        <v>1348</v>
      </c>
      <c r="B740" s="179" t="s">
        <v>1349</v>
      </c>
      <c r="C740" s="380">
        <v>480</v>
      </c>
      <c r="D740" s="380">
        <v>533</v>
      </c>
      <c r="E740" s="152">
        <f t="shared" ref="E740:E803" si="37">IF(C740&gt;0,D740/C740-1,IF(C740&lt;0,-(D740/C740-1),""))</f>
        <v>0.11</v>
      </c>
      <c r="F740" s="379" t="str">
        <f t="shared" si="35"/>
        <v>是</v>
      </c>
      <c r="G740" s="290" t="str">
        <f t="shared" si="36"/>
        <v>项</v>
      </c>
    </row>
    <row r="741" ht="36" customHeight="1" spans="1:7">
      <c r="A741" s="378" t="s">
        <v>1350</v>
      </c>
      <c r="B741" s="179" t="s">
        <v>1351</v>
      </c>
      <c r="C741" s="380">
        <f>SUM(C742:C745)</f>
        <v>5430</v>
      </c>
      <c r="D741" s="380">
        <f>SUM(D742:D745)</f>
        <v>6160</v>
      </c>
      <c r="E741" s="152">
        <f t="shared" si="37"/>
        <v>0.134</v>
      </c>
      <c r="F741" s="379" t="str">
        <f t="shared" si="35"/>
        <v>是</v>
      </c>
      <c r="G741" s="290" t="str">
        <f t="shared" si="36"/>
        <v>款</v>
      </c>
    </row>
    <row r="742" ht="36" customHeight="1" spans="1:7">
      <c r="A742" s="378" t="s">
        <v>1352</v>
      </c>
      <c r="B742" s="179" t="s">
        <v>1353</v>
      </c>
      <c r="C742" s="380">
        <v>1060</v>
      </c>
      <c r="D742" s="380">
        <v>1204</v>
      </c>
      <c r="E742" s="152">
        <f t="shared" si="37"/>
        <v>0.136</v>
      </c>
      <c r="F742" s="379" t="str">
        <f t="shared" si="35"/>
        <v>是</v>
      </c>
      <c r="G742" s="290" t="str">
        <f t="shared" si="36"/>
        <v>项</v>
      </c>
    </row>
    <row r="743" ht="36" customHeight="1" spans="1:7">
      <c r="A743" s="378" t="s">
        <v>1354</v>
      </c>
      <c r="B743" s="179" t="s">
        <v>1355</v>
      </c>
      <c r="C743" s="380">
        <v>2200</v>
      </c>
      <c r="D743" s="380">
        <v>2597</v>
      </c>
      <c r="E743" s="152">
        <f t="shared" si="37"/>
        <v>0.18</v>
      </c>
      <c r="F743" s="379" t="str">
        <f t="shared" si="35"/>
        <v>是</v>
      </c>
      <c r="G743" s="290" t="str">
        <f t="shared" si="36"/>
        <v>项</v>
      </c>
    </row>
    <row r="744" ht="36" customHeight="1" spans="1:7">
      <c r="A744" s="378" t="s">
        <v>1356</v>
      </c>
      <c r="B744" s="179" t="s">
        <v>1357</v>
      </c>
      <c r="C744" s="380">
        <v>2020</v>
      </c>
      <c r="D744" s="380">
        <v>2195</v>
      </c>
      <c r="E744" s="152">
        <f t="shared" si="37"/>
        <v>0.087</v>
      </c>
      <c r="F744" s="379" t="str">
        <f t="shared" si="35"/>
        <v>是</v>
      </c>
      <c r="G744" s="290" t="str">
        <f t="shared" si="36"/>
        <v>项</v>
      </c>
    </row>
    <row r="745" ht="36" customHeight="1" spans="1:7">
      <c r="A745" s="378" t="s">
        <v>1358</v>
      </c>
      <c r="B745" s="179" t="s">
        <v>1359</v>
      </c>
      <c r="C745" s="380">
        <v>150</v>
      </c>
      <c r="D745" s="380">
        <v>164</v>
      </c>
      <c r="E745" s="152">
        <f t="shared" si="37"/>
        <v>0.093</v>
      </c>
      <c r="F745" s="379" t="str">
        <f t="shared" si="35"/>
        <v>是</v>
      </c>
      <c r="G745" s="290" t="str">
        <f t="shared" si="36"/>
        <v>项</v>
      </c>
    </row>
    <row r="746" ht="36" customHeight="1" spans="1:7">
      <c r="A746" s="378" t="s">
        <v>1360</v>
      </c>
      <c r="B746" s="179" t="s">
        <v>1361</v>
      </c>
      <c r="C746" s="380">
        <f>SUM(C747:C749)</f>
        <v>7501</v>
      </c>
      <c r="D746" s="380">
        <f>SUM(D747:D749)</f>
        <v>10928</v>
      </c>
      <c r="E746" s="152">
        <f t="shared" si="37"/>
        <v>0.457</v>
      </c>
      <c r="F746" s="379" t="str">
        <f t="shared" si="35"/>
        <v>是</v>
      </c>
      <c r="G746" s="290" t="str">
        <f t="shared" si="36"/>
        <v>款</v>
      </c>
    </row>
    <row r="747" ht="36" customHeight="1" spans="1:7">
      <c r="A747" s="378" t="s">
        <v>1362</v>
      </c>
      <c r="B747" s="179" t="s">
        <v>1363</v>
      </c>
      <c r="C747" s="380">
        <v>120</v>
      </c>
      <c r="D747" s="380">
        <v>12</v>
      </c>
      <c r="E747" s="152">
        <f t="shared" si="37"/>
        <v>-0.9</v>
      </c>
      <c r="F747" s="379" t="str">
        <f t="shared" si="35"/>
        <v>是</v>
      </c>
      <c r="G747" s="290" t="str">
        <f t="shared" si="36"/>
        <v>项</v>
      </c>
    </row>
    <row r="748" ht="36" customHeight="1" spans="1:7">
      <c r="A748" s="378" t="s">
        <v>1364</v>
      </c>
      <c r="B748" s="179" t="s">
        <v>1365</v>
      </c>
      <c r="C748" s="380">
        <v>7381</v>
      </c>
      <c r="D748" s="380">
        <v>10916</v>
      </c>
      <c r="E748" s="152">
        <f t="shared" si="37"/>
        <v>0.479</v>
      </c>
      <c r="F748" s="379" t="str">
        <f t="shared" si="35"/>
        <v>是</v>
      </c>
      <c r="G748" s="290" t="str">
        <f t="shared" si="36"/>
        <v>项</v>
      </c>
    </row>
    <row r="749" ht="36" customHeight="1" spans="1:7">
      <c r="A749" s="378" t="s">
        <v>1366</v>
      </c>
      <c r="B749" s="179" t="s">
        <v>1367</v>
      </c>
      <c r="C749" s="380">
        <v>0</v>
      </c>
      <c r="D749" s="380">
        <v>0</v>
      </c>
      <c r="E749" s="152" t="str">
        <f t="shared" si="37"/>
        <v/>
      </c>
      <c r="F749" s="379" t="str">
        <f t="shared" si="35"/>
        <v>否</v>
      </c>
      <c r="G749" s="290" t="str">
        <f t="shared" si="36"/>
        <v>项</v>
      </c>
    </row>
    <row r="750" ht="36" customHeight="1" spans="1:7">
      <c r="A750" s="378" t="s">
        <v>1368</v>
      </c>
      <c r="B750" s="179" t="s">
        <v>1369</v>
      </c>
      <c r="C750" s="380">
        <f>SUM(C751:C753)</f>
        <v>891</v>
      </c>
      <c r="D750" s="380">
        <f>SUM(D751:D753)</f>
        <v>1360</v>
      </c>
      <c r="E750" s="152">
        <f t="shared" si="37"/>
        <v>0.526</v>
      </c>
      <c r="F750" s="379" t="str">
        <f t="shared" si="35"/>
        <v>是</v>
      </c>
      <c r="G750" s="290" t="str">
        <f t="shared" si="36"/>
        <v>款</v>
      </c>
    </row>
    <row r="751" ht="36" customHeight="1" spans="1:7">
      <c r="A751" s="378" t="s">
        <v>1370</v>
      </c>
      <c r="B751" s="179" t="s">
        <v>1371</v>
      </c>
      <c r="C751" s="380">
        <v>890</v>
      </c>
      <c r="D751" s="380">
        <v>1359</v>
      </c>
      <c r="E751" s="152">
        <f t="shared" si="37"/>
        <v>0.527</v>
      </c>
      <c r="F751" s="379" t="str">
        <f t="shared" si="35"/>
        <v>是</v>
      </c>
      <c r="G751" s="290" t="str">
        <f t="shared" si="36"/>
        <v>项</v>
      </c>
    </row>
    <row r="752" ht="36" customHeight="1" spans="1:7">
      <c r="A752" s="378" t="s">
        <v>1372</v>
      </c>
      <c r="B752" s="179" t="s">
        <v>1373</v>
      </c>
      <c r="C752" s="380">
        <v>0</v>
      </c>
      <c r="D752" s="380">
        <v>0</v>
      </c>
      <c r="E752" s="152" t="str">
        <f t="shared" si="37"/>
        <v/>
      </c>
      <c r="F752" s="379" t="str">
        <f t="shared" si="35"/>
        <v>否</v>
      </c>
      <c r="G752" s="290" t="str">
        <f t="shared" si="36"/>
        <v>项</v>
      </c>
    </row>
    <row r="753" ht="36" customHeight="1" spans="1:7">
      <c r="A753" s="378" t="s">
        <v>1374</v>
      </c>
      <c r="B753" s="179" t="s">
        <v>1375</v>
      </c>
      <c r="C753" s="380">
        <v>1</v>
      </c>
      <c r="D753" s="380">
        <v>1</v>
      </c>
      <c r="E753" s="152">
        <f t="shared" si="37"/>
        <v>0</v>
      </c>
      <c r="F753" s="379" t="str">
        <f t="shared" si="35"/>
        <v>是</v>
      </c>
      <c r="G753" s="290" t="str">
        <f t="shared" si="36"/>
        <v>项</v>
      </c>
    </row>
    <row r="754" ht="36" customHeight="1" spans="1:7">
      <c r="A754" s="378" t="s">
        <v>1376</v>
      </c>
      <c r="B754" s="179" t="s">
        <v>1377</v>
      </c>
      <c r="C754" s="380">
        <f>SUM(C755:C756)</f>
        <v>65</v>
      </c>
      <c r="D754" s="380">
        <f>SUM(D755:D756)</f>
        <v>34</v>
      </c>
      <c r="E754" s="152">
        <f t="shared" si="37"/>
        <v>-0.477</v>
      </c>
      <c r="F754" s="379" t="str">
        <f t="shared" si="35"/>
        <v>是</v>
      </c>
      <c r="G754" s="290" t="str">
        <f t="shared" si="36"/>
        <v>款</v>
      </c>
    </row>
    <row r="755" ht="36" customHeight="1" spans="1:7">
      <c r="A755" s="378" t="s">
        <v>1378</v>
      </c>
      <c r="B755" s="179" t="s">
        <v>1379</v>
      </c>
      <c r="C755" s="380">
        <v>65</v>
      </c>
      <c r="D755" s="380">
        <v>34</v>
      </c>
      <c r="E755" s="152">
        <f t="shared" si="37"/>
        <v>-0.477</v>
      </c>
      <c r="F755" s="379" t="str">
        <f t="shared" si="35"/>
        <v>是</v>
      </c>
      <c r="G755" s="290" t="str">
        <f t="shared" si="36"/>
        <v>项</v>
      </c>
    </row>
    <row r="756" ht="36" customHeight="1" spans="1:7">
      <c r="A756" s="378" t="s">
        <v>1380</v>
      </c>
      <c r="B756" s="179" t="s">
        <v>1381</v>
      </c>
      <c r="C756" s="380">
        <v>0</v>
      </c>
      <c r="D756" s="380">
        <v>0</v>
      </c>
      <c r="E756" s="152" t="str">
        <f t="shared" si="37"/>
        <v/>
      </c>
      <c r="F756" s="379" t="str">
        <f t="shared" si="35"/>
        <v>否</v>
      </c>
      <c r="G756" s="290" t="str">
        <f t="shared" si="36"/>
        <v>项</v>
      </c>
    </row>
    <row r="757" ht="36" customHeight="1" spans="1:7">
      <c r="A757" s="378" t="s">
        <v>1382</v>
      </c>
      <c r="B757" s="179" t="s">
        <v>1383</v>
      </c>
      <c r="C757" s="380">
        <f>SUM(C758:C765)</f>
        <v>298</v>
      </c>
      <c r="D757" s="380">
        <f>SUM(D758:D765)</f>
        <v>325</v>
      </c>
      <c r="E757" s="152">
        <f t="shared" si="37"/>
        <v>0.091</v>
      </c>
      <c r="F757" s="379" t="str">
        <f t="shared" si="35"/>
        <v>是</v>
      </c>
      <c r="G757" s="290" t="str">
        <f t="shared" si="36"/>
        <v>款</v>
      </c>
    </row>
    <row r="758" ht="36" customHeight="1" spans="1:7">
      <c r="A758" s="378" t="s">
        <v>1384</v>
      </c>
      <c r="B758" s="179" t="s">
        <v>141</v>
      </c>
      <c r="C758" s="380">
        <v>250</v>
      </c>
      <c r="D758" s="380">
        <v>299</v>
      </c>
      <c r="E758" s="152">
        <f t="shared" si="37"/>
        <v>0.196</v>
      </c>
      <c r="F758" s="379" t="str">
        <f t="shared" si="35"/>
        <v>是</v>
      </c>
      <c r="G758" s="290" t="str">
        <f t="shared" si="36"/>
        <v>项</v>
      </c>
    </row>
    <row r="759" ht="36" customHeight="1" spans="1:7">
      <c r="A759" s="378" t="s">
        <v>1385</v>
      </c>
      <c r="B759" s="179" t="s">
        <v>143</v>
      </c>
      <c r="C759" s="380">
        <v>0</v>
      </c>
      <c r="D759" s="380">
        <v>0</v>
      </c>
      <c r="E759" s="152" t="str">
        <f t="shared" si="37"/>
        <v/>
      </c>
      <c r="F759" s="379" t="str">
        <f t="shared" si="35"/>
        <v>否</v>
      </c>
      <c r="G759" s="290" t="str">
        <f t="shared" si="36"/>
        <v>项</v>
      </c>
    </row>
    <row r="760" ht="36" customHeight="1" spans="1:7">
      <c r="A760" s="378" t="s">
        <v>1386</v>
      </c>
      <c r="B760" s="179" t="s">
        <v>145</v>
      </c>
      <c r="C760" s="380">
        <v>0</v>
      </c>
      <c r="D760" s="380">
        <v>0</v>
      </c>
      <c r="E760" s="152" t="str">
        <f t="shared" si="37"/>
        <v/>
      </c>
      <c r="F760" s="379" t="str">
        <f t="shared" si="35"/>
        <v>否</v>
      </c>
      <c r="G760" s="290" t="str">
        <f t="shared" si="36"/>
        <v>项</v>
      </c>
    </row>
    <row r="761" ht="36" customHeight="1" spans="1:7">
      <c r="A761" s="378" t="s">
        <v>1387</v>
      </c>
      <c r="B761" s="179" t="s">
        <v>242</v>
      </c>
      <c r="C761" s="380">
        <v>2</v>
      </c>
      <c r="D761" s="380">
        <v>0</v>
      </c>
      <c r="E761" s="152">
        <f t="shared" si="37"/>
        <v>-1</v>
      </c>
      <c r="F761" s="379" t="str">
        <f t="shared" si="35"/>
        <v>是</v>
      </c>
      <c r="G761" s="290" t="str">
        <f t="shared" si="36"/>
        <v>项</v>
      </c>
    </row>
    <row r="762" ht="36" customHeight="1" spans="1:7">
      <c r="A762" s="378" t="s">
        <v>1388</v>
      </c>
      <c r="B762" s="179" t="s">
        <v>1389</v>
      </c>
      <c r="C762" s="380">
        <v>0</v>
      </c>
      <c r="D762" s="380">
        <v>2</v>
      </c>
      <c r="E762" s="152" t="str">
        <f t="shared" si="37"/>
        <v/>
      </c>
      <c r="F762" s="379" t="str">
        <f t="shared" si="35"/>
        <v>是</v>
      </c>
      <c r="G762" s="290" t="str">
        <f t="shared" si="36"/>
        <v>项</v>
      </c>
    </row>
    <row r="763" ht="36" customHeight="1" spans="1:7">
      <c r="A763" s="378" t="s">
        <v>1390</v>
      </c>
      <c r="B763" s="179" t="s">
        <v>1391</v>
      </c>
      <c r="C763" s="380">
        <v>1</v>
      </c>
      <c r="D763" s="380">
        <v>1</v>
      </c>
      <c r="E763" s="152">
        <f t="shared" si="37"/>
        <v>0</v>
      </c>
      <c r="F763" s="379" t="str">
        <f t="shared" si="35"/>
        <v>是</v>
      </c>
      <c r="G763" s="290" t="str">
        <f t="shared" si="36"/>
        <v>项</v>
      </c>
    </row>
    <row r="764" ht="36" customHeight="1" spans="1:7">
      <c r="A764" s="378" t="s">
        <v>1392</v>
      </c>
      <c r="B764" s="179" t="s">
        <v>159</v>
      </c>
      <c r="C764" s="380">
        <v>0</v>
      </c>
      <c r="D764" s="380">
        <v>0</v>
      </c>
      <c r="E764" s="152" t="str">
        <f t="shared" si="37"/>
        <v/>
      </c>
      <c r="F764" s="379" t="str">
        <f t="shared" si="35"/>
        <v>否</v>
      </c>
      <c r="G764" s="290" t="str">
        <f t="shared" si="36"/>
        <v>项</v>
      </c>
    </row>
    <row r="765" ht="36" customHeight="1" spans="1:7">
      <c r="A765" s="378" t="s">
        <v>1393</v>
      </c>
      <c r="B765" s="179" t="s">
        <v>1394</v>
      </c>
      <c r="C765" s="380">
        <v>45</v>
      </c>
      <c r="D765" s="380">
        <v>23</v>
      </c>
      <c r="E765" s="152">
        <f t="shared" si="37"/>
        <v>-0.489</v>
      </c>
      <c r="F765" s="379" t="str">
        <f t="shared" si="35"/>
        <v>是</v>
      </c>
      <c r="G765" s="290" t="str">
        <f t="shared" si="36"/>
        <v>项</v>
      </c>
    </row>
    <row r="766" ht="36" customHeight="1" spans="1:7">
      <c r="A766" s="378" t="s">
        <v>1395</v>
      </c>
      <c r="B766" s="179" t="s">
        <v>1396</v>
      </c>
      <c r="C766" s="380">
        <f>SUM(C767)</f>
        <v>0</v>
      </c>
      <c r="D766" s="380">
        <f>SUM(D767)</f>
        <v>0</v>
      </c>
      <c r="E766" s="152" t="str">
        <f t="shared" si="37"/>
        <v/>
      </c>
      <c r="F766" s="379" t="str">
        <f t="shared" si="35"/>
        <v>否</v>
      </c>
      <c r="G766" s="290" t="str">
        <f t="shared" si="36"/>
        <v>款</v>
      </c>
    </row>
    <row r="767" ht="36" customHeight="1" spans="1:7">
      <c r="A767" s="378" t="s">
        <v>1397</v>
      </c>
      <c r="B767" s="179" t="s">
        <v>1398</v>
      </c>
      <c r="C767" s="380">
        <v>0</v>
      </c>
      <c r="D767" s="380">
        <v>0</v>
      </c>
      <c r="E767" s="152" t="str">
        <f t="shared" si="37"/>
        <v/>
      </c>
      <c r="F767" s="379" t="str">
        <f t="shared" si="35"/>
        <v>否</v>
      </c>
      <c r="G767" s="290" t="str">
        <f t="shared" si="36"/>
        <v>项</v>
      </c>
    </row>
    <row r="768" ht="36" customHeight="1" spans="1:7">
      <c r="A768" s="378">
        <v>21017</v>
      </c>
      <c r="B768" s="179" t="s">
        <v>1399</v>
      </c>
      <c r="C768" s="380">
        <f>SUM(C769:C774)</f>
        <v>16</v>
      </c>
      <c r="D768" s="380">
        <f>SUM(D769:D774)</f>
        <v>14</v>
      </c>
      <c r="E768" s="152">
        <f t="shared" si="37"/>
        <v>-0.125</v>
      </c>
      <c r="F768" s="379" t="str">
        <f t="shared" si="35"/>
        <v>是</v>
      </c>
      <c r="G768" s="290" t="str">
        <f t="shared" si="36"/>
        <v>款</v>
      </c>
    </row>
    <row r="769" ht="36" customHeight="1" spans="1:7">
      <c r="A769" s="378">
        <v>2101701</v>
      </c>
      <c r="B769" s="179" t="s">
        <v>141</v>
      </c>
      <c r="C769" s="380">
        <v>0</v>
      </c>
      <c r="D769" s="380">
        <v>0</v>
      </c>
      <c r="E769" s="152" t="str">
        <f t="shared" si="37"/>
        <v/>
      </c>
      <c r="F769" s="379" t="str">
        <f t="shared" si="35"/>
        <v>否</v>
      </c>
      <c r="G769" s="290" t="str">
        <f t="shared" si="36"/>
        <v>项</v>
      </c>
    </row>
    <row r="770" ht="36" customHeight="1" spans="1:7">
      <c r="A770" s="378">
        <v>2101702</v>
      </c>
      <c r="B770" s="179" t="s">
        <v>143</v>
      </c>
      <c r="C770" s="380">
        <v>0</v>
      </c>
      <c r="D770" s="380">
        <v>0</v>
      </c>
      <c r="E770" s="152" t="str">
        <f t="shared" si="37"/>
        <v/>
      </c>
      <c r="F770" s="379" t="str">
        <f t="shared" si="35"/>
        <v>否</v>
      </c>
      <c r="G770" s="290" t="str">
        <f t="shared" si="36"/>
        <v>项</v>
      </c>
    </row>
    <row r="771" ht="36" customHeight="1" spans="1:7">
      <c r="A771" s="378">
        <v>2101703</v>
      </c>
      <c r="B771" s="179" t="s">
        <v>145</v>
      </c>
      <c r="C771" s="380">
        <v>0</v>
      </c>
      <c r="D771" s="380">
        <v>0</v>
      </c>
      <c r="E771" s="152" t="str">
        <f t="shared" si="37"/>
        <v/>
      </c>
      <c r="F771" s="379" t="str">
        <f t="shared" si="35"/>
        <v>否</v>
      </c>
      <c r="G771" s="290" t="str">
        <f t="shared" si="36"/>
        <v>项</v>
      </c>
    </row>
    <row r="772" ht="36" customHeight="1" spans="1:7">
      <c r="A772" s="378">
        <v>2101704</v>
      </c>
      <c r="B772" s="179" t="s">
        <v>1400</v>
      </c>
      <c r="C772" s="380">
        <v>15</v>
      </c>
      <c r="D772" s="380">
        <v>14</v>
      </c>
      <c r="E772" s="152">
        <f t="shared" si="37"/>
        <v>-0.067</v>
      </c>
      <c r="F772" s="379" t="str">
        <f t="shared" ref="F772:F835" si="38">IF(LEN(A772)=3,"是",IF(B772&lt;&gt;"",IF(SUM(C772:D772)&lt;&gt;0,"是","否"),"是"))</f>
        <v>是</v>
      </c>
      <c r="G772" s="290" t="str">
        <f t="shared" ref="G772:G835" si="39">IF(LEN(A772)=3,"类",IF(LEN(A772)=5,"款","项"))</f>
        <v>项</v>
      </c>
    </row>
    <row r="773" ht="36" customHeight="1" spans="1:7">
      <c r="A773" s="378">
        <v>2101750</v>
      </c>
      <c r="B773" s="179" t="s">
        <v>159</v>
      </c>
      <c r="C773" s="381">
        <v>0</v>
      </c>
      <c r="D773" s="381">
        <v>0</v>
      </c>
      <c r="E773" s="152" t="str">
        <f t="shared" si="37"/>
        <v/>
      </c>
      <c r="F773" s="379" t="str">
        <f t="shared" si="38"/>
        <v>否</v>
      </c>
      <c r="G773" s="290" t="str">
        <f t="shared" si="39"/>
        <v>项</v>
      </c>
    </row>
    <row r="774" ht="36" customHeight="1" spans="1:7">
      <c r="A774" s="378">
        <v>2101799</v>
      </c>
      <c r="B774" s="179" t="s">
        <v>1401</v>
      </c>
      <c r="C774" s="380">
        <v>1</v>
      </c>
      <c r="D774" s="380">
        <v>0</v>
      </c>
      <c r="E774" s="152">
        <f t="shared" si="37"/>
        <v>-1</v>
      </c>
      <c r="F774" s="379" t="str">
        <f t="shared" si="38"/>
        <v>是</v>
      </c>
      <c r="G774" s="290" t="str">
        <f t="shared" si="39"/>
        <v>项</v>
      </c>
    </row>
    <row r="775" ht="36" customHeight="1" spans="1:7">
      <c r="A775" s="378">
        <v>21018</v>
      </c>
      <c r="B775" s="179" t="s">
        <v>1402</v>
      </c>
      <c r="C775" s="380">
        <f>SUM(C776:C779)</f>
        <v>0</v>
      </c>
      <c r="D775" s="380">
        <f>SUM(D776:D779)</f>
        <v>0</v>
      </c>
      <c r="E775" s="152" t="str">
        <f t="shared" si="37"/>
        <v/>
      </c>
      <c r="F775" s="379" t="str">
        <f t="shared" si="38"/>
        <v>否</v>
      </c>
      <c r="G775" s="290" t="str">
        <f t="shared" si="39"/>
        <v>款</v>
      </c>
    </row>
    <row r="776" ht="36" customHeight="1" spans="1:7">
      <c r="A776" s="378">
        <v>2101801</v>
      </c>
      <c r="B776" s="179" t="s">
        <v>141</v>
      </c>
      <c r="C776" s="380">
        <v>0</v>
      </c>
      <c r="D776" s="380">
        <v>0</v>
      </c>
      <c r="E776" s="152" t="str">
        <f t="shared" si="37"/>
        <v/>
      </c>
      <c r="F776" s="379" t="str">
        <f t="shared" si="38"/>
        <v>否</v>
      </c>
      <c r="G776" s="290" t="str">
        <f t="shared" si="39"/>
        <v>项</v>
      </c>
    </row>
    <row r="777" ht="36" customHeight="1" spans="1:7">
      <c r="A777" s="378">
        <v>2101802</v>
      </c>
      <c r="B777" s="179" t="s">
        <v>143</v>
      </c>
      <c r="C777" s="380">
        <v>0</v>
      </c>
      <c r="D777" s="380">
        <v>0</v>
      </c>
      <c r="E777" s="152" t="str">
        <f t="shared" si="37"/>
        <v/>
      </c>
      <c r="F777" s="379" t="str">
        <f t="shared" si="38"/>
        <v>否</v>
      </c>
      <c r="G777" s="290" t="str">
        <f t="shared" si="39"/>
        <v>项</v>
      </c>
    </row>
    <row r="778" ht="36" customHeight="1" spans="1:7">
      <c r="A778" s="378">
        <v>2101803</v>
      </c>
      <c r="B778" s="179" t="s">
        <v>145</v>
      </c>
      <c r="C778" s="380">
        <v>0</v>
      </c>
      <c r="D778" s="380">
        <v>0</v>
      </c>
      <c r="E778" s="152" t="str">
        <f t="shared" si="37"/>
        <v/>
      </c>
      <c r="F778" s="379" t="str">
        <f t="shared" si="38"/>
        <v>否</v>
      </c>
      <c r="G778" s="290" t="str">
        <f t="shared" si="39"/>
        <v>项</v>
      </c>
    </row>
    <row r="779" ht="36" customHeight="1" spans="1:7">
      <c r="A779" s="378">
        <v>2101899</v>
      </c>
      <c r="B779" s="179" t="s">
        <v>1403</v>
      </c>
      <c r="C779" s="380">
        <v>0</v>
      </c>
      <c r="D779" s="380">
        <v>0</v>
      </c>
      <c r="E779" s="152" t="str">
        <f t="shared" si="37"/>
        <v/>
      </c>
      <c r="F779" s="379" t="str">
        <f t="shared" si="38"/>
        <v>否</v>
      </c>
      <c r="G779" s="290" t="str">
        <f t="shared" si="39"/>
        <v>项</v>
      </c>
    </row>
    <row r="780" ht="36" customHeight="1" spans="1:7">
      <c r="A780" s="378">
        <v>21019</v>
      </c>
      <c r="B780" s="179" t="s">
        <v>1404</v>
      </c>
      <c r="C780" s="381">
        <f>SUM(C781:C782)</f>
        <v>0</v>
      </c>
      <c r="D780" s="381">
        <f>SUM(D781:D782)</f>
        <v>0</v>
      </c>
      <c r="E780" s="152" t="str">
        <f t="shared" si="37"/>
        <v/>
      </c>
      <c r="F780" s="379" t="str">
        <f t="shared" si="38"/>
        <v>否</v>
      </c>
      <c r="G780" s="290" t="str">
        <f t="shared" si="39"/>
        <v>款</v>
      </c>
    </row>
    <row r="781" ht="36" customHeight="1" spans="1:7">
      <c r="A781" s="378">
        <v>2101901</v>
      </c>
      <c r="B781" s="179" t="s">
        <v>1405</v>
      </c>
      <c r="C781" s="381">
        <v>0</v>
      </c>
      <c r="D781" s="381">
        <v>0</v>
      </c>
      <c r="E781" s="152" t="str">
        <f t="shared" si="37"/>
        <v/>
      </c>
      <c r="F781" s="379" t="str">
        <f t="shared" si="38"/>
        <v>否</v>
      </c>
      <c r="G781" s="290" t="str">
        <f t="shared" si="39"/>
        <v>项</v>
      </c>
    </row>
    <row r="782" ht="36" customHeight="1" spans="1:7">
      <c r="A782" s="378">
        <v>2101999</v>
      </c>
      <c r="B782" s="179" t="s">
        <v>1406</v>
      </c>
      <c r="C782" s="381">
        <v>0</v>
      </c>
      <c r="D782" s="381">
        <v>0</v>
      </c>
      <c r="E782" s="152" t="str">
        <f t="shared" si="37"/>
        <v/>
      </c>
      <c r="F782" s="379" t="str">
        <f t="shared" si="38"/>
        <v>否</v>
      </c>
      <c r="G782" s="290" t="str">
        <f t="shared" si="39"/>
        <v>项</v>
      </c>
    </row>
    <row r="783" ht="36" customHeight="1" spans="1:7">
      <c r="A783" s="378" t="s">
        <v>1407</v>
      </c>
      <c r="B783" s="179" t="s">
        <v>1408</v>
      </c>
      <c r="C783" s="380">
        <f>SUM(C784)</f>
        <v>100</v>
      </c>
      <c r="D783" s="380">
        <f>SUM(D784)</f>
        <v>100</v>
      </c>
      <c r="E783" s="152">
        <f t="shared" si="37"/>
        <v>0</v>
      </c>
      <c r="F783" s="379" t="str">
        <f t="shared" si="38"/>
        <v>是</v>
      </c>
      <c r="G783" s="290" t="str">
        <f t="shared" si="39"/>
        <v>款</v>
      </c>
    </row>
    <row r="784" ht="36" customHeight="1" spans="1:7">
      <c r="A784" s="378" t="s">
        <v>1409</v>
      </c>
      <c r="B784" s="179" t="s">
        <v>1410</v>
      </c>
      <c r="C784" s="380">
        <v>100</v>
      </c>
      <c r="D784" s="380">
        <v>100</v>
      </c>
      <c r="E784" s="152">
        <f t="shared" si="37"/>
        <v>0</v>
      </c>
      <c r="F784" s="379" t="str">
        <f t="shared" si="38"/>
        <v>是</v>
      </c>
      <c r="G784" s="290" t="str">
        <f t="shared" si="39"/>
        <v>项</v>
      </c>
    </row>
    <row r="785" ht="36" customHeight="1" spans="1:7">
      <c r="A785" s="378" t="s">
        <v>88</v>
      </c>
      <c r="B785" s="171" t="s">
        <v>89</v>
      </c>
      <c r="C785" s="380">
        <f>SUM(C786,C796,C800,C809,C816,C823,C829,C832,C835,C837,C839,C845,C848,C850,C861)</f>
        <v>1650</v>
      </c>
      <c r="D785" s="380">
        <f>SUM(D786,D796,D800,D809,D816,D823,D829,D832,D835,D837,D839,D845,D848,D850,D861)</f>
        <v>1122</v>
      </c>
      <c r="E785" s="152">
        <f t="shared" si="37"/>
        <v>-0.32</v>
      </c>
      <c r="F785" s="379" t="str">
        <f t="shared" si="38"/>
        <v>是</v>
      </c>
      <c r="G785" s="290" t="str">
        <f t="shared" si="39"/>
        <v>类</v>
      </c>
    </row>
    <row r="786" ht="36" customHeight="1" spans="1:7">
      <c r="A786" s="378" t="s">
        <v>1411</v>
      </c>
      <c r="B786" s="179" t="s">
        <v>1412</v>
      </c>
      <c r="C786" s="380">
        <f>SUM(C787:C795)</f>
        <v>5</v>
      </c>
      <c r="D786" s="380">
        <f>SUM(D787:D795)</f>
        <v>8</v>
      </c>
      <c r="E786" s="152">
        <f t="shared" si="37"/>
        <v>0.6</v>
      </c>
      <c r="F786" s="379" t="str">
        <f t="shared" si="38"/>
        <v>是</v>
      </c>
      <c r="G786" s="290" t="str">
        <f t="shared" si="39"/>
        <v>款</v>
      </c>
    </row>
    <row r="787" ht="36" customHeight="1" spans="1:7">
      <c r="A787" s="378" t="s">
        <v>1413</v>
      </c>
      <c r="B787" s="179" t="s">
        <v>141</v>
      </c>
      <c r="C787" s="380">
        <v>0</v>
      </c>
      <c r="D787" s="380">
        <v>0</v>
      </c>
      <c r="E787" s="152" t="str">
        <f t="shared" si="37"/>
        <v/>
      </c>
      <c r="F787" s="379" t="str">
        <f t="shared" si="38"/>
        <v>否</v>
      </c>
      <c r="G787" s="290" t="str">
        <f t="shared" si="39"/>
        <v>项</v>
      </c>
    </row>
    <row r="788" ht="36" customHeight="1" spans="1:7">
      <c r="A788" s="378" t="s">
        <v>1414</v>
      </c>
      <c r="B788" s="179" t="s">
        <v>143</v>
      </c>
      <c r="C788" s="380">
        <v>0</v>
      </c>
      <c r="D788" s="380">
        <v>0</v>
      </c>
      <c r="E788" s="152" t="str">
        <f t="shared" si="37"/>
        <v/>
      </c>
      <c r="F788" s="379" t="str">
        <f t="shared" si="38"/>
        <v>否</v>
      </c>
      <c r="G788" s="290" t="str">
        <f t="shared" si="39"/>
        <v>项</v>
      </c>
    </row>
    <row r="789" ht="36" customHeight="1" spans="1:7">
      <c r="A789" s="378" t="s">
        <v>1415</v>
      </c>
      <c r="B789" s="179" t="s">
        <v>145</v>
      </c>
      <c r="C789" s="380">
        <v>0</v>
      </c>
      <c r="D789" s="380">
        <v>0</v>
      </c>
      <c r="E789" s="152" t="str">
        <f t="shared" si="37"/>
        <v/>
      </c>
      <c r="F789" s="379" t="str">
        <f t="shared" si="38"/>
        <v>否</v>
      </c>
      <c r="G789" s="290" t="str">
        <f t="shared" si="39"/>
        <v>项</v>
      </c>
    </row>
    <row r="790" ht="36" customHeight="1" spans="1:7">
      <c r="A790" s="378" t="s">
        <v>1416</v>
      </c>
      <c r="B790" s="179" t="s">
        <v>1417</v>
      </c>
      <c r="C790" s="380">
        <v>0</v>
      </c>
      <c r="D790" s="380">
        <v>0</v>
      </c>
      <c r="E790" s="152" t="str">
        <f t="shared" si="37"/>
        <v/>
      </c>
      <c r="F790" s="379" t="str">
        <f t="shared" si="38"/>
        <v>否</v>
      </c>
      <c r="G790" s="290" t="str">
        <f t="shared" si="39"/>
        <v>项</v>
      </c>
    </row>
    <row r="791" ht="36" customHeight="1" spans="1:7">
      <c r="A791" s="378" t="s">
        <v>1418</v>
      </c>
      <c r="B791" s="179" t="s">
        <v>1419</v>
      </c>
      <c r="C791" s="380">
        <v>0</v>
      </c>
      <c r="D791" s="380">
        <v>0</v>
      </c>
      <c r="E791" s="152" t="str">
        <f t="shared" si="37"/>
        <v/>
      </c>
      <c r="F791" s="379" t="str">
        <f t="shared" si="38"/>
        <v>否</v>
      </c>
      <c r="G791" s="290" t="str">
        <f t="shared" si="39"/>
        <v>项</v>
      </c>
    </row>
    <row r="792" ht="36" customHeight="1" spans="1:7">
      <c r="A792" s="378" t="s">
        <v>1420</v>
      </c>
      <c r="B792" s="179" t="s">
        <v>1421</v>
      </c>
      <c r="C792" s="380">
        <v>0</v>
      </c>
      <c r="D792" s="380">
        <v>0</v>
      </c>
      <c r="E792" s="152" t="str">
        <f t="shared" si="37"/>
        <v/>
      </c>
      <c r="F792" s="379" t="str">
        <f t="shared" si="38"/>
        <v>否</v>
      </c>
      <c r="G792" s="290" t="str">
        <f t="shared" si="39"/>
        <v>项</v>
      </c>
    </row>
    <row r="793" ht="36" customHeight="1" spans="1:7">
      <c r="A793" s="378" t="s">
        <v>1422</v>
      </c>
      <c r="B793" s="179" t="s">
        <v>1423</v>
      </c>
      <c r="C793" s="380">
        <v>0</v>
      </c>
      <c r="D793" s="380">
        <v>0</v>
      </c>
      <c r="E793" s="152" t="str">
        <f t="shared" si="37"/>
        <v/>
      </c>
      <c r="F793" s="379" t="str">
        <f t="shared" si="38"/>
        <v>否</v>
      </c>
      <c r="G793" s="290" t="str">
        <f t="shared" si="39"/>
        <v>项</v>
      </c>
    </row>
    <row r="794" ht="36" customHeight="1" spans="1:7">
      <c r="A794" s="378" t="s">
        <v>1424</v>
      </c>
      <c r="B794" s="179" t="s">
        <v>1425</v>
      </c>
      <c r="C794" s="380">
        <v>0</v>
      </c>
      <c r="D794" s="380">
        <v>0</v>
      </c>
      <c r="E794" s="152" t="str">
        <f t="shared" si="37"/>
        <v/>
      </c>
      <c r="F794" s="379" t="str">
        <f t="shared" si="38"/>
        <v>否</v>
      </c>
      <c r="G794" s="290" t="str">
        <f t="shared" si="39"/>
        <v>项</v>
      </c>
    </row>
    <row r="795" ht="36" customHeight="1" spans="1:7">
      <c r="A795" s="378" t="s">
        <v>1426</v>
      </c>
      <c r="B795" s="179" t="s">
        <v>1427</v>
      </c>
      <c r="C795" s="380">
        <v>5</v>
      </c>
      <c r="D795" s="380">
        <v>8</v>
      </c>
      <c r="E795" s="152">
        <f t="shared" si="37"/>
        <v>0.6</v>
      </c>
      <c r="F795" s="379" t="str">
        <f t="shared" si="38"/>
        <v>是</v>
      </c>
      <c r="G795" s="290" t="str">
        <f t="shared" si="39"/>
        <v>项</v>
      </c>
    </row>
    <row r="796" ht="36" customHeight="1" spans="1:7">
      <c r="A796" s="378" t="s">
        <v>1428</v>
      </c>
      <c r="B796" s="179" t="s">
        <v>1429</v>
      </c>
      <c r="C796" s="380">
        <f>SUM(C797:C799)</f>
        <v>0</v>
      </c>
      <c r="D796" s="380">
        <f>SUM(D797:D799)</f>
        <v>0</v>
      </c>
      <c r="E796" s="152" t="str">
        <f t="shared" si="37"/>
        <v/>
      </c>
      <c r="F796" s="379" t="str">
        <f t="shared" si="38"/>
        <v>否</v>
      </c>
      <c r="G796" s="290" t="str">
        <f t="shared" si="39"/>
        <v>款</v>
      </c>
    </row>
    <row r="797" ht="36" customHeight="1" spans="1:7">
      <c r="A797" s="378" t="s">
        <v>1430</v>
      </c>
      <c r="B797" s="179" t="s">
        <v>1431</v>
      </c>
      <c r="C797" s="380">
        <v>0</v>
      </c>
      <c r="D797" s="380">
        <v>0</v>
      </c>
      <c r="E797" s="152" t="str">
        <f t="shared" si="37"/>
        <v/>
      </c>
      <c r="F797" s="379" t="str">
        <f t="shared" si="38"/>
        <v>否</v>
      </c>
      <c r="G797" s="290" t="str">
        <f t="shared" si="39"/>
        <v>项</v>
      </c>
    </row>
    <row r="798" ht="36" customHeight="1" spans="1:7">
      <c r="A798" s="378" t="s">
        <v>1432</v>
      </c>
      <c r="B798" s="179" t="s">
        <v>1433</v>
      </c>
      <c r="C798" s="380">
        <v>0</v>
      </c>
      <c r="D798" s="380">
        <v>0</v>
      </c>
      <c r="E798" s="152" t="str">
        <f t="shared" si="37"/>
        <v/>
      </c>
      <c r="F798" s="379" t="str">
        <f t="shared" si="38"/>
        <v>否</v>
      </c>
      <c r="G798" s="290" t="str">
        <f t="shared" si="39"/>
        <v>项</v>
      </c>
    </row>
    <row r="799" ht="36" customHeight="1" spans="1:7">
      <c r="A799" s="378" t="s">
        <v>1434</v>
      </c>
      <c r="B799" s="179" t="s">
        <v>1435</v>
      </c>
      <c r="C799" s="380">
        <v>0</v>
      </c>
      <c r="D799" s="380">
        <v>0</v>
      </c>
      <c r="E799" s="152" t="str">
        <f t="shared" si="37"/>
        <v/>
      </c>
      <c r="F799" s="379" t="str">
        <f t="shared" si="38"/>
        <v>否</v>
      </c>
      <c r="G799" s="290" t="str">
        <f t="shared" si="39"/>
        <v>项</v>
      </c>
    </row>
    <row r="800" ht="36" customHeight="1" spans="1:7">
      <c r="A800" s="378" t="s">
        <v>1436</v>
      </c>
      <c r="B800" s="179" t="s">
        <v>1437</v>
      </c>
      <c r="C800" s="380">
        <f>SUM(C801:C808)</f>
        <v>25</v>
      </c>
      <c r="D800" s="380">
        <f>SUM(D801:D808)</f>
        <v>32</v>
      </c>
      <c r="E800" s="152">
        <f t="shared" si="37"/>
        <v>0.28</v>
      </c>
      <c r="F800" s="379" t="str">
        <f t="shared" si="38"/>
        <v>是</v>
      </c>
      <c r="G800" s="290" t="str">
        <f t="shared" si="39"/>
        <v>款</v>
      </c>
    </row>
    <row r="801" ht="36" customHeight="1" spans="1:7">
      <c r="A801" s="378" t="s">
        <v>1438</v>
      </c>
      <c r="B801" s="179" t="s">
        <v>1439</v>
      </c>
      <c r="C801" s="380">
        <v>0</v>
      </c>
      <c r="D801" s="380">
        <v>0</v>
      </c>
      <c r="E801" s="152" t="str">
        <f t="shared" si="37"/>
        <v/>
      </c>
      <c r="F801" s="379" t="str">
        <f t="shared" si="38"/>
        <v>否</v>
      </c>
      <c r="G801" s="290" t="str">
        <f t="shared" si="39"/>
        <v>项</v>
      </c>
    </row>
    <row r="802" ht="36" customHeight="1" spans="1:7">
      <c r="A802" s="378" t="s">
        <v>1440</v>
      </c>
      <c r="B802" s="179" t="s">
        <v>1441</v>
      </c>
      <c r="C802" s="380">
        <v>0</v>
      </c>
      <c r="D802" s="380">
        <v>0</v>
      </c>
      <c r="E802" s="152" t="str">
        <f t="shared" si="37"/>
        <v/>
      </c>
      <c r="F802" s="379" t="str">
        <f t="shared" si="38"/>
        <v>否</v>
      </c>
      <c r="G802" s="290" t="str">
        <f t="shared" si="39"/>
        <v>项</v>
      </c>
    </row>
    <row r="803" ht="36" customHeight="1" spans="1:7">
      <c r="A803" s="378" t="s">
        <v>1442</v>
      </c>
      <c r="B803" s="179" t="s">
        <v>1443</v>
      </c>
      <c r="C803" s="380">
        <v>0</v>
      </c>
      <c r="D803" s="380">
        <v>0</v>
      </c>
      <c r="E803" s="152" t="str">
        <f t="shared" si="37"/>
        <v/>
      </c>
      <c r="F803" s="379" t="str">
        <f t="shared" si="38"/>
        <v>否</v>
      </c>
      <c r="G803" s="290" t="str">
        <f t="shared" si="39"/>
        <v>项</v>
      </c>
    </row>
    <row r="804" ht="36" customHeight="1" spans="1:7">
      <c r="A804" s="378" t="s">
        <v>1444</v>
      </c>
      <c r="B804" s="179" t="s">
        <v>1445</v>
      </c>
      <c r="C804" s="380">
        <v>21</v>
      </c>
      <c r="D804" s="380">
        <v>32</v>
      </c>
      <c r="E804" s="152">
        <f t="shared" ref="E804:E867" si="40">IF(C804&gt;0,D804/C804-1,IF(C804&lt;0,-(D804/C804-1),""))</f>
        <v>0.524</v>
      </c>
      <c r="F804" s="379" t="str">
        <f t="shared" si="38"/>
        <v>是</v>
      </c>
      <c r="G804" s="290" t="str">
        <f t="shared" si="39"/>
        <v>项</v>
      </c>
    </row>
    <row r="805" ht="36" customHeight="1" spans="1:7">
      <c r="A805" s="378" t="s">
        <v>1446</v>
      </c>
      <c r="B805" s="179" t="s">
        <v>1447</v>
      </c>
      <c r="C805" s="380">
        <v>0</v>
      </c>
      <c r="D805" s="380">
        <v>0</v>
      </c>
      <c r="E805" s="152" t="str">
        <f t="shared" si="40"/>
        <v/>
      </c>
      <c r="F805" s="379" t="str">
        <f t="shared" si="38"/>
        <v>否</v>
      </c>
      <c r="G805" s="290" t="str">
        <f t="shared" si="39"/>
        <v>项</v>
      </c>
    </row>
    <row r="806" ht="36" customHeight="1" spans="1:7">
      <c r="A806" s="378" t="s">
        <v>1448</v>
      </c>
      <c r="B806" s="179" t="s">
        <v>1449</v>
      </c>
      <c r="C806" s="380">
        <v>0</v>
      </c>
      <c r="D806" s="380">
        <v>0</v>
      </c>
      <c r="E806" s="152" t="str">
        <f t="shared" si="40"/>
        <v/>
      </c>
      <c r="F806" s="379" t="str">
        <f t="shared" si="38"/>
        <v>否</v>
      </c>
      <c r="G806" s="290" t="str">
        <f t="shared" si="39"/>
        <v>项</v>
      </c>
    </row>
    <row r="807" ht="36" customHeight="1" spans="1:7">
      <c r="A807" s="378">
        <v>2110307</v>
      </c>
      <c r="B807" s="179" t="s">
        <v>1450</v>
      </c>
      <c r="C807" s="380">
        <v>0</v>
      </c>
      <c r="D807" s="380">
        <v>0</v>
      </c>
      <c r="E807" s="152" t="str">
        <f t="shared" si="40"/>
        <v/>
      </c>
      <c r="F807" s="379" t="str">
        <f t="shared" si="38"/>
        <v>否</v>
      </c>
      <c r="G807" s="290" t="str">
        <f t="shared" si="39"/>
        <v>项</v>
      </c>
    </row>
    <row r="808" ht="36" customHeight="1" spans="1:7">
      <c r="A808" s="378" t="s">
        <v>1451</v>
      </c>
      <c r="B808" s="179" t="s">
        <v>1452</v>
      </c>
      <c r="C808" s="380">
        <v>4</v>
      </c>
      <c r="D808" s="380">
        <v>0</v>
      </c>
      <c r="E808" s="152">
        <f t="shared" si="40"/>
        <v>-1</v>
      </c>
      <c r="F808" s="379" t="str">
        <f t="shared" si="38"/>
        <v>是</v>
      </c>
      <c r="G808" s="290" t="str">
        <f t="shared" si="39"/>
        <v>项</v>
      </c>
    </row>
    <row r="809" ht="36" customHeight="1" spans="1:7">
      <c r="A809" s="378" t="s">
        <v>1453</v>
      </c>
      <c r="B809" s="179" t="s">
        <v>1454</v>
      </c>
      <c r="C809" s="380">
        <f>SUM(C810:C815)</f>
        <v>859</v>
      </c>
      <c r="D809" s="380">
        <f>SUM(D810:D815)</f>
        <v>487</v>
      </c>
      <c r="E809" s="152">
        <f t="shared" si="40"/>
        <v>-0.433</v>
      </c>
      <c r="F809" s="379" t="str">
        <f t="shared" si="38"/>
        <v>是</v>
      </c>
      <c r="G809" s="290" t="str">
        <f t="shared" si="39"/>
        <v>款</v>
      </c>
    </row>
    <row r="810" ht="36" customHeight="1" spans="1:7">
      <c r="A810" s="378" t="s">
        <v>1455</v>
      </c>
      <c r="B810" s="179" t="s">
        <v>1456</v>
      </c>
      <c r="C810" s="380">
        <v>550</v>
      </c>
      <c r="D810" s="380">
        <v>225</v>
      </c>
      <c r="E810" s="152">
        <f t="shared" si="40"/>
        <v>-0.591</v>
      </c>
      <c r="F810" s="379" t="str">
        <f t="shared" si="38"/>
        <v>是</v>
      </c>
      <c r="G810" s="290" t="str">
        <f t="shared" si="39"/>
        <v>项</v>
      </c>
    </row>
    <row r="811" ht="36" customHeight="1" spans="1:7">
      <c r="A811" s="378" t="s">
        <v>1457</v>
      </c>
      <c r="B811" s="179" t="s">
        <v>1458</v>
      </c>
      <c r="C811" s="380">
        <v>16</v>
      </c>
      <c r="D811" s="380">
        <v>0</v>
      </c>
      <c r="E811" s="152">
        <f t="shared" si="40"/>
        <v>-1</v>
      </c>
      <c r="F811" s="379" t="str">
        <f t="shared" si="38"/>
        <v>是</v>
      </c>
      <c r="G811" s="290" t="str">
        <f t="shared" si="39"/>
        <v>项</v>
      </c>
    </row>
    <row r="812" ht="36" customHeight="1" spans="1:7">
      <c r="A812" s="378" t="s">
        <v>1459</v>
      </c>
      <c r="B812" s="179" t="s">
        <v>1460</v>
      </c>
      <c r="C812" s="380">
        <v>0</v>
      </c>
      <c r="D812" s="380">
        <v>0</v>
      </c>
      <c r="E812" s="152" t="str">
        <f t="shared" si="40"/>
        <v/>
      </c>
      <c r="F812" s="379" t="str">
        <f t="shared" si="38"/>
        <v>否</v>
      </c>
      <c r="G812" s="290" t="str">
        <f t="shared" si="39"/>
        <v>项</v>
      </c>
    </row>
    <row r="813" ht="36" customHeight="1" spans="1:7">
      <c r="A813" s="378" t="s">
        <v>1461</v>
      </c>
      <c r="B813" s="179" t="s">
        <v>1462</v>
      </c>
      <c r="C813" s="380">
        <v>3</v>
      </c>
      <c r="D813" s="380">
        <v>0</v>
      </c>
      <c r="E813" s="152">
        <f t="shared" si="40"/>
        <v>-1</v>
      </c>
      <c r="F813" s="379" t="str">
        <f t="shared" si="38"/>
        <v>是</v>
      </c>
      <c r="G813" s="290" t="str">
        <f t="shared" si="39"/>
        <v>项</v>
      </c>
    </row>
    <row r="814" ht="36" customHeight="1" spans="1:7">
      <c r="A814" s="378" t="s">
        <v>1463</v>
      </c>
      <c r="B814" s="179" t="s">
        <v>1464</v>
      </c>
      <c r="C814" s="380">
        <v>210</v>
      </c>
      <c r="D814" s="380">
        <v>233</v>
      </c>
      <c r="E814" s="152">
        <f t="shared" si="40"/>
        <v>0.11</v>
      </c>
      <c r="F814" s="379" t="str">
        <f t="shared" si="38"/>
        <v>是</v>
      </c>
      <c r="G814" s="290" t="str">
        <f t="shared" si="39"/>
        <v>项</v>
      </c>
    </row>
    <row r="815" ht="36" customHeight="1" spans="1:7">
      <c r="A815" s="378" t="s">
        <v>1465</v>
      </c>
      <c r="B815" s="179" t="s">
        <v>1466</v>
      </c>
      <c r="C815" s="380">
        <v>80</v>
      </c>
      <c r="D815" s="380">
        <v>29</v>
      </c>
      <c r="E815" s="152">
        <f t="shared" si="40"/>
        <v>-0.638</v>
      </c>
      <c r="F815" s="379" t="str">
        <f t="shared" si="38"/>
        <v>是</v>
      </c>
      <c r="G815" s="290" t="str">
        <f t="shared" si="39"/>
        <v>项</v>
      </c>
    </row>
    <row r="816" ht="36" customHeight="1" spans="1:7">
      <c r="A816" s="378" t="s">
        <v>1467</v>
      </c>
      <c r="B816" s="179" t="s">
        <v>1468</v>
      </c>
      <c r="C816" s="380">
        <f>SUM(C817:C822)</f>
        <v>261</v>
      </c>
      <c r="D816" s="380">
        <f>SUM(D817:D822)</f>
        <v>515</v>
      </c>
      <c r="E816" s="152">
        <f t="shared" si="40"/>
        <v>0.973</v>
      </c>
      <c r="F816" s="379" t="str">
        <f t="shared" si="38"/>
        <v>是</v>
      </c>
      <c r="G816" s="290" t="str">
        <f t="shared" si="39"/>
        <v>款</v>
      </c>
    </row>
    <row r="817" ht="36" customHeight="1" spans="1:7">
      <c r="A817" s="378" t="s">
        <v>1469</v>
      </c>
      <c r="B817" s="179" t="s">
        <v>1470</v>
      </c>
      <c r="C817" s="380">
        <v>180</v>
      </c>
      <c r="D817" s="380">
        <v>269</v>
      </c>
      <c r="E817" s="152">
        <f t="shared" si="40"/>
        <v>0.494</v>
      </c>
      <c r="F817" s="379" t="str">
        <f t="shared" si="38"/>
        <v>是</v>
      </c>
      <c r="G817" s="290" t="str">
        <f t="shared" si="39"/>
        <v>项</v>
      </c>
    </row>
    <row r="818" ht="36" customHeight="1" spans="1:7">
      <c r="A818" s="378" t="s">
        <v>1471</v>
      </c>
      <c r="B818" s="179" t="s">
        <v>1472</v>
      </c>
      <c r="C818" s="380">
        <v>81</v>
      </c>
      <c r="D818" s="380">
        <v>89</v>
      </c>
      <c r="E818" s="152">
        <f t="shared" si="40"/>
        <v>0.099</v>
      </c>
      <c r="F818" s="379" t="str">
        <f t="shared" si="38"/>
        <v>是</v>
      </c>
      <c r="G818" s="290" t="str">
        <f t="shared" si="39"/>
        <v>项</v>
      </c>
    </row>
    <row r="819" ht="36" customHeight="1" spans="1:7">
      <c r="A819" s="378" t="s">
        <v>1473</v>
      </c>
      <c r="B819" s="179" t="s">
        <v>1474</v>
      </c>
      <c r="C819" s="380">
        <v>0</v>
      </c>
      <c r="D819" s="380">
        <v>0</v>
      </c>
      <c r="E819" s="152" t="str">
        <f t="shared" si="40"/>
        <v/>
      </c>
      <c r="F819" s="379" t="str">
        <f t="shared" si="38"/>
        <v>否</v>
      </c>
      <c r="G819" s="290" t="str">
        <f t="shared" si="39"/>
        <v>项</v>
      </c>
    </row>
    <row r="820" ht="36" customHeight="1" spans="1:7">
      <c r="A820" s="378" t="s">
        <v>1475</v>
      </c>
      <c r="B820" s="179" t="s">
        <v>1476</v>
      </c>
      <c r="C820" s="380">
        <v>0</v>
      </c>
      <c r="D820" s="380">
        <v>0</v>
      </c>
      <c r="E820" s="152" t="str">
        <f t="shared" si="40"/>
        <v/>
      </c>
      <c r="F820" s="379" t="str">
        <f t="shared" si="38"/>
        <v>否</v>
      </c>
      <c r="G820" s="290" t="str">
        <f t="shared" si="39"/>
        <v>项</v>
      </c>
    </row>
    <row r="821" ht="36" customHeight="1" spans="1:7">
      <c r="A821" s="378" t="s">
        <v>1477</v>
      </c>
      <c r="B821" s="179" t="s">
        <v>1478</v>
      </c>
      <c r="C821" s="380">
        <v>0</v>
      </c>
      <c r="D821" s="380">
        <v>0</v>
      </c>
      <c r="E821" s="152" t="str">
        <f t="shared" si="40"/>
        <v/>
      </c>
      <c r="F821" s="379" t="str">
        <f t="shared" si="38"/>
        <v>否</v>
      </c>
      <c r="G821" s="290" t="str">
        <f t="shared" si="39"/>
        <v>项</v>
      </c>
    </row>
    <row r="822" ht="36" customHeight="1" spans="1:7">
      <c r="A822" s="378" t="s">
        <v>1479</v>
      </c>
      <c r="B822" s="179" t="s">
        <v>1480</v>
      </c>
      <c r="C822" s="380">
        <v>0</v>
      </c>
      <c r="D822" s="380">
        <v>157</v>
      </c>
      <c r="E822" s="152" t="str">
        <f t="shared" si="40"/>
        <v/>
      </c>
      <c r="F822" s="379" t="str">
        <f t="shared" si="38"/>
        <v>是</v>
      </c>
      <c r="G822" s="290" t="str">
        <f t="shared" si="39"/>
        <v>项</v>
      </c>
    </row>
    <row r="823" ht="36" customHeight="1" spans="1:7">
      <c r="A823" s="378" t="s">
        <v>1481</v>
      </c>
      <c r="B823" s="179" t="s">
        <v>1482</v>
      </c>
      <c r="C823" s="380">
        <f>SUM(C824:C828)</f>
        <v>0</v>
      </c>
      <c r="D823" s="380">
        <f>SUM(D824:D828)</f>
        <v>0</v>
      </c>
      <c r="E823" s="152" t="str">
        <f t="shared" si="40"/>
        <v/>
      </c>
      <c r="F823" s="379" t="str">
        <f t="shared" si="38"/>
        <v>否</v>
      </c>
      <c r="G823" s="290" t="str">
        <f t="shared" si="39"/>
        <v>款</v>
      </c>
    </row>
    <row r="824" ht="36" customHeight="1" spans="1:7">
      <c r="A824" s="378" t="s">
        <v>1483</v>
      </c>
      <c r="B824" s="179" t="s">
        <v>1484</v>
      </c>
      <c r="C824" s="380">
        <v>0</v>
      </c>
      <c r="D824" s="380">
        <v>0</v>
      </c>
      <c r="E824" s="152" t="str">
        <f t="shared" si="40"/>
        <v/>
      </c>
      <c r="F824" s="379" t="str">
        <f t="shared" si="38"/>
        <v>否</v>
      </c>
      <c r="G824" s="290" t="str">
        <f t="shared" si="39"/>
        <v>项</v>
      </c>
    </row>
    <row r="825" ht="36" customHeight="1" spans="1:7">
      <c r="A825" s="378" t="s">
        <v>1485</v>
      </c>
      <c r="B825" s="179" t="s">
        <v>1486</v>
      </c>
      <c r="C825" s="380">
        <v>0</v>
      </c>
      <c r="D825" s="380">
        <v>0</v>
      </c>
      <c r="E825" s="152" t="str">
        <f t="shared" si="40"/>
        <v/>
      </c>
      <c r="F825" s="379" t="str">
        <f t="shared" si="38"/>
        <v>否</v>
      </c>
      <c r="G825" s="290" t="str">
        <f t="shared" si="39"/>
        <v>项</v>
      </c>
    </row>
    <row r="826" ht="36" customHeight="1" spans="1:7">
      <c r="A826" s="378" t="s">
        <v>1487</v>
      </c>
      <c r="B826" s="179" t="s">
        <v>1488</v>
      </c>
      <c r="C826" s="380">
        <v>0</v>
      </c>
      <c r="D826" s="380">
        <v>0</v>
      </c>
      <c r="E826" s="152" t="str">
        <f t="shared" si="40"/>
        <v/>
      </c>
      <c r="F826" s="379" t="str">
        <f t="shared" si="38"/>
        <v>否</v>
      </c>
      <c r="G826" s="290" t="str">
        <f t="shared" si="39"/>
        <v>项</v>
      </c>
    </row>
    <row r="827" ht="36" customHeight="1" spans="1:7">
      <c r="A827" s="378" t="s">
        <v>1489</v>
      </c>
      <c r="B827" s="179" t="s">
        <v>1490</v>
      </c>
      <c r="C827" s="380">
        <v>0</v>
      </c>
      <c r="D827" s="380">
        <v>0</v>
      </c>
      <c r="E827" s="152" t="str">
        <f t="shared" si="40"/>
        <v/>
      </c>
      <c r="F827" s="379" t="str">
        <f t="shared" si="38"/>
        <v>否</v>
      </c>
      <c r="G827" s="290" t="str">
        <f t="shared" si="39"/>
        <v>项</v>
      </c>
    </row>
    <row r="828" ht="36" customHeight="1" spans="1:7">
      <c r="A828" s="378" t="s">
        <v>1491</v>
      </c>
      <c r="B828" s="179" t="s">
        <v>1492</v>
      </c>
      <c r="C828" s="380">
        <v>0</v>
      </c>
      <c r="D828" s="380">
        <v>0</v>
      </c>
      <c r="E828" s="152" t="str">
        <f t="shared" si="40"/>
        <v/>
      </c>
      <c r="F828" s="379" t="str">
        <f t="shared" si="38"/>
        <v>否</v>
      </c>
      <c r="G828" s="290" t="str">
        <f t="shared" si="39"/>
        <v>项</v>
      </c>
    </row>
    <row r="829" ht="36" customHeight="1" spans="1:7">
      <c r="A829" s="378" t="s">
        <v>1493</v>
      </c>
      <c r="B829" s="179" t="s">
        <v>1494</v>
      </c>
      <c r="C829" s="380">
        <f>SUM(C830:C831)</f>
        <v>0</v>
      </c>
      <c r="D829" s="380">
        <f>SUM(D830:D831)</f>
        <v>0</v>
      </c>
      <c r="E829" s="152" t="str">
        <f t="shared" si="40"/>
        <v/>
      </c>
      <c r="F829" s="379" t="str">
        <f t="shared" si="38"/>
        <v>否</v>
      </c>
      <c r="G829" s="290" t="str">
        <f t="shared" si="39"/>
        <v>款</v>
      </c>
    </row>
    <row r="830" ht="36" customHeight="1" spans="1:7">
      <c r="A830" s="378" t="s">
        <v>1495</v>
      </c>
      <c r="B830" s="179" t="s">
        <v>1496</v>
      </c>
      <c r="C830" s="380">
        <v>0</v>
      </c>
      <c r="D830" s="380">
        <v>0</v>
      </c>
      <c r="E830" s="152" t="str">
        <f t="shared" si="40"/>
        <v/>
      </c>
      <c r="F830" s="379" t="str">
        <f t="shared" si="38"/>
        <v>否</v>
      </c>
      <c r="G830" s="290" t="str">
        <f t="shared" si="39"/>
        <v>项</v>
      </c>
    </row>
    <row r="831" ht="36" customHeight="1" spans="1:7">
      <c r="A831" s="378" t="s">
        <v>1497</v>
      </c>
      <c r="B831" s="179" t="s">
        <v>1498</v>
      </c>
      <c r="C831" s="380">
        <v>0</v>
      </c>
      <c r="D831" s="380">
        <v>0</v>
      </c>
      <c r="E831" s="152" t="str">
        <f t="shared" si="40"/>
        <v/>
      </c>
      <c r="F831" s="379" t="str">
        <f t="shared" si="38"/>
        <v>否</v>
      </c>
      <c r="G831" s="290" t="str">
        <f t="shared" si="39"/>
        <v>项</v>
      </c>
    </row>
    <row r="832" ht="36" customHeight="1" spans="1:7">
      <c r="A832" s="378" t="s">
        <v>1499</v>
      </c>
      <c r="B832" s="179" t="s">
        <v>1500</v>
      </c>
      <c r="C832" s="380">
        <f>SUM(C833:C834)</f>
        <v>0</v>
      </c>
      <c r="D832" s="380">
        <f>SUM(D833:D834)</f>
        <v>0</v>
      </c>
      <c r="E832" s="152" t="str">
        <f t="shared" si="40"/>
        <v/>
      </c>
      <c r="F832" s="379" t="str">
        <f t="shared" si="38"/>
        <v>否</v>
      </c>
      <c r="G832" s="290" t="str">
        <f t="shared" si="39"/>
        <v>款</v>
      </c>
    </row>
    <row r="833" ht="36" customHeight="1" spans="1:7">
      <c r="A833" s="378" t="s">
        <v>1501</v>
      </c>
      <c r="B833" s="179" t="s">
        <v>1502</v>
      </c>
      <c r="C833" s="380">
        <v>0</v>
      </c>
      <c r="D833" s="380">
        <v>0</v>
      </c>
      <c r="E833" s="152" t="str">
        <f t="shared" si="40"/>
        <v/>
      </c>
      <c r="F833" s="379" t="str">
        <f t="shared" si="38"/>
        <v>否</v>
      </c>
      <c r="G833" s="290" t="str">
        <f t="shared" si="39"/>
        <v>项</v>
      </c>
    </row>
    <row r="834" ht="36" customHeight="1" spans="1:7">
      <c r="A834" s="378" t="s">
        <v>1503</v>
      </c>
      <c r="B834" s="179" t="s">
        <v>1504</v>
      </c>
      <c r="C834" s="380">
        <v>0</v>
      </c>
      <c r="D834" s="380">
        <v>0</v>
      </c>
      <c r="E834" s="152" t="str">
        <f t="shared" si="40"/>
        <v/>
      </c>
      <c r="F834" s="379" t="str">
        <f t="shared" si="38"/>
        <v>否</v>
      </c>
      <c r="G834" s="290" t="str">
        <f t="shared" si="39"/>
        <v>项</v>
      </c>
    </row>
    <row r="835" ht="36" customHeight="1" spans="1:7">
      <c r="A835" s="378" t="s">
        <v>1505</v>
      </c>
      <c r="B835" s="179" t="s">
        <v>1506</v>
      </c>
      <c r="C835" s="380">
        <f>C836</f>
        <v>0</v>
      </c>
      <c r="D835" s="380">
        <f>D836</f>
        <v>0</v>
      </c>
      <c r="E835" s="152" t="str">
        <f t="shared" si="40"/>
        <v/>
      </c>
      <c r="F835" s="379" t="str">
        <f t="shared" si="38"/>
        <v>否</v>
      </c>
      <c r="G835" s="290" t="str">
        <f t="shared" si="39"/>
        <v>款</v>
      </c>
    </row>
    <row r="836" ht="36" customHeight="1" spans="1:7">
      <c r="A836" s="378" t="s">
        <v>1507</v>
      </c>
      <c r="B836" s="179" t="s">
        <v>1508</v>
      </c>
      <c r="C836" s="380">
        <v>0</v>
      </c>
      <c r="D836" s="380">
        <v>0</v>
      </c>
      <c r="E836" s="152" t="str">
        <f t="shared" si="40"/>
        <v/>
      </c>
      <c r="F836" s="379" t="str">
        <f t="shared" ref="F836:F899" si="41">IF(LEN(A836)=3,"是",IF(B836&lt;&gt;"",IF(SUM(C836:D836)&lt;&gt;0,"是","否"),"是"))</f>
        <v>否</v>
      </c>
      <c r="G836" s="290" t="str">
        <f t="shared" ref="G836:G899" si="42">IF(LEN(A836)=3,"类",IF(LEN(A836)=5,"款","项"))</f>
        <v>项</v>
      </c>
    </row>
    <row r="837" ht="36" customHeight="1" spans="1:7">
      <c r="A837" s="378" t="s">
        <v>1509</v>
      </c>
      <c r="B837" s="179" t="s">
        <v>1510</v>
      </c>
      <c r="C837" s="380">
        <f>C838</f>
        <v>0</v>
      </c>
      <c r="D837" s="380">
        <f>D838</f>
        <v>0</v>
      </c>
      <c r="E837" s="152" t="str">
        <f t="shared" si="40"/>
        <v/>
      </c>
      <c r="F837" s="379" t="str">
        <f t="shared" si="41"/>
        <v>否</v>
      </c>
      <c r="G837" s="290" t="str">
        <f t="shared" si="42"/>
        <v>款</v>
      </c>
    </row>
    <row r="838" ht="36" customHeight="1" spans="1:7">
      <c r="A838" s="378" t="s">
        <v>1511</v>
      </c>
      <c r="B838" s="179" t="s">
        <v>1512</v>
      </c>
      <c r="C838" s="380">
        <v>0</v>
      </c>
      <c r="D838" s="380">
        <v>0</v>
      </c>
      <c r="E838" s="152" t="str">
        <f t="shared" si="40"/>
        <v/>
      </c>
      <c r="F838" s="379" t="str">
        <f t="shared" si="41"/>
        <v>否</v>
      </c>
      <c r="G838" s="290" t="str">
        <f t="shared" si="42"/>
        <v>项</v>
      </c>
    </row>
    <row r="839" ht="36" customHeight="1" spans="1:7">
      <c r="A839" s="378" t="s">
        <v>1513</v>
      </c>
      <c r="B839" s="179" t="s">
        <v>1514</v>
      </c>
      <c r="C839" s="380">
        <f>SUM(C840:C844)</f>
        <v>0</v>
      </c>
      <c r="D839" s="380">
        <f>SUM(D840:D844)</f>
        <v>0</v>
      </c>
      <c r="E839" s="152" t="str">
        <f t="shared" si="40"/>
        <v/>
      </c>
      <c r="F839" s="379" t="str">
        <f t="shared" si="41"/>
        <v>否</v>
      </c>
      <c r="G839" s="290" t="str">
        <f t="shared" si="42"/>
        <v>款</v>
      </c>
    </row>
    <row r="840" ht="36" customHeight="1" spans="1:7">
      <c r="A840" s="378" t="s">
        <v>1515</v>
      </c>
      <c r="B840" s="179" t="s">
        <v>1516</v>
      </c>
      <c r="C840" s="380">
        <v>0</v>
      </c>
      <c r="D840" s="380">
        <v>0</v>
      </c>
      <c r="E840" s="152" t="str">
        <f t="shared" si="40"/>
        <v/>
      </c>
      <c r="F840" s="379" t="str">
        <f t="shared" si="41"/>
        <v>否</v>
      </c>
      <c r="G840" s="290" t="str">
        <f t="shared" si="42"/>
        <v>项</v>
      </c>
    </row>
    <row r="841" ht="36" customHeight="1" spans="1:7">
      <c r="A841" s="378" t="s">
        <v>1517</v>
      </c>
      <c r="B841" s="179" t="s">
        <v>1518</v>
      </c>
      <c r="C841" s="380">
        <v>0</v>
      </c>
      <c r="D841" s="380">
        <v>0</v>
      </c>
      <c r="E841" s="152" t="str">
        <f t="shared" si="40"/>
        <v/>
      </c>
      <c r="F841" s="379" t="str">
        <f t="shared" si="41"/>
        <v>否</v>
      </c>
      <c r="G841" s="290" t="str">
        <f t="shared" si="42"/>
        <v>项</v>
      </c>
    </row>
    <row r="842" ht="36" customHeight="1" spans="1:7">
      <c r="A842" s="378" t="s">
        <v>1519</v>
      </c>
      <c r="B842" s="179" t="s">
        <v>1520</v>
      </c>
      <c r="C842" s="380">
        <v>0</v>
      </c>
      <c r="D842" s="380">
        <v>0</v>
      </c>
      <c r="E842" s="152" t="str">
        <f t="shared" si="40"/>
        <v/>
      </c>
      <c r="F842" s="379" t="str">
        <f t="shared" si="41"/>
        <v>否</v>
      </c>
      <c r="G842" s="290" t="str">
        <f t="shared" si="42"/>
        <v>项</v>
      </c>
    </row>
    <row r="843" ht="36" customHeight="1" spans="1:7">
      <c r="A843" s="378" t="s">
        <v>1521</v>
      </c>
      <c r="B843" s="179" t="s">
        <v>1522</v>
      </c>
      <c r="C843" s="380">
        <v>0</v>
      </c>
      <c r="D843" s="380">
        <v>0</v>
      </c>
      <c r="E843" s="152" t="str">
        <f t="shared" si="40"/>
        <v/>
      </c>
      <c r="F843" s="379" t="str">
        <f t="shared" si="41"/>
        <v>否</v>
      </c>
      <c r="G843" s="290" t="str">
        <f t="shared" si="42"/>
        <v>项</v>
      </c>
    </row>
    <row r="844" ht="36" customHeight="1" spans="1:7">
      <c r="A844" s="378" t="s">
        <v>1523</v>
      </c>
      <c r="B844" s="179" t="s">
        <v>1524</v>
      </c>
      <c r="C844" s="380">
        <v>0</v>
      </c>
      <c r="D844" s="380">
        <v>0</v>
      </c>
      <c r="E844" s="152" t="str">
        <f t="shared" si="40"/>
        <v/>
      </c>
      <c r="F844" s="379" t="str">
        <f t="shared" si="41"/>
        <v>否</v>
      </c>
      <c r="G844" s="290" t="str">
        <f t="shared" si="42"/>
        <v>项</v>
      </c>
    </row>
    <row r="845" ht="36" customHeight="1" spans="1:7">
      <c r="A845" s="378" t="s">
        <v>1525</v>
      </c>
      <c r="B845" s="179" t="s">
        <v>1526</v>
      </c>
      <c r="C845" s="380">
        <f>C846+C847</f>
        <v>0</v>
      </c>
      <c r="D845" s="380">
        <f>D846+D847</f>
        <v>0</v>
      </c>
      <c r="E845" s="152" t="str">
        <f t="shared" si="40"/>
        <v/>
      </c>
      <c r="F845" s="379" t="str">
        <f t="shared" si="41"/>
        <v>否</v>
      </c>
      <c r="G845" s="290" t="str">
        <f t="shared" si="42"/>
        <v>款</v>
      </c>
    </row>
    <row r="846" ht="36" customHeight="1" spans="1:7">
      <c r="A846" s="378" t="s">
        <v>1527</v>
      </c>
      <c r="B846" s="179" t="s">
        <v>1528</v>
      </c>
      <c r="C846" s="380">
        <v>0</v>
      </c>
      <c r="D846" s="380">
        <v>0</v>
      </c>
      <c r="E846" s="152" t="str">
        <f t="shared" si="40"/>
        <v/>
      </c>
      <c r="F846" s="379" t="str">
        <f t="shared" si="41"/>
        <v>否</v>
      </c>
      <c r="G846" s="290" t="str">
        <f t="shared" si="42"/>
        <v>项</v>
      </c>
    </row>
    <row r="847" ht="36" customHeight="1" spans="1:7">
      <c r="A847" s="378">
        <v>2111299</v>
      </c>
      <c r="B847" s="179" t="s">
        <v>1529</v>
      </c>
      <c r="C847" s="381">
        <v>0</v>
      </c>
      <c r="D847" s="381">
        <v>0</v>
      </c>
      <c r="E847" s="152" t="str">
        <f t="shared" si="40"/>
        <v/>
      </c>
      <c r="F847" s="379" t="str">
        <f t="shared" si="41"/>
        <v>否</v>
      </c>
      <c r="G847" s="290" t="str">
        <f t="shared" si="42"/>
        <v>项</v>
      </c>
    </row>
    <row r="848" ht="36" customHeight="1" spans="1:7">
      <c r="A848" s="378" t="s">
        <v>1530</v>
      </c>
      <c r="B848" s="179" t="s">
        <v>1531</v>
      </c>
      <c r="C848" s="380">
        <f>C849</f>
        <v>0</v>
      </c>
      <c r="D848" s="380">
        <f>D849</f>
        <v>0</v>
      </c>
      <c r="E848" s="152" t="str">
        <f t="shared" si="40"/>
        <v/>
      </c>
      <c r="F848" s="379" t="str">
        <f t="shared" si="41"/>
        <v>否</v>
      </c>
      <c r="G848" s="290" t="str">
        <f t="shared" si="42"/>
        <v>款</v>
      </c>
    </row>
    <row r="849" ht="36" customHeight="1" spans="1:7">
      <c r="A849" s="378" t="s">
        <v>1532</v>
      </c>
      <c r="B849" s="179" t="s">
        <v>1533</v>
      </c>
      <c r="C849" s="380">
        <v>0</v>
      </c>
      <c r="D849" s="380">
        <v>0</v>
      </c>
      <c r="E849" s="152" t="str">
        <f t="shared" si="40"/>
        <v/>
      </c>
      <c r="F849" s="379" t="str">
        <f t="shared" si="41"/>
        <v>否</v>
      </c>
      <c r="G849" s="290" t="str">
        <f t="shared" si="42"/>
        <v>项</v>
      </c>
    </row>
    <row r="850" ht="36" customHeight="1" spans="1:7">
      <c r="A850" s="378" t="s">
        <v>1534</v>
      </c>
      <c r="B850" s="179" t="s">
        <v>1535</v>
      </c>
      <c r="C850" s="380">
        <f>SUM(C851:C860)</f>
        <v>0</v>
      </c>
      <c r="D850" s="380">
        <f>SUM(D851:D860)</f>
        <v>0</v>
      </c>
      <c r="E850" s="152" t="str">
        <f t="shared" si="40"/>
        <v/>
      </c>
      <c r="F850" s="379" t="str">
        <f t="shared" si="41"/>
        <v>否</v>
      </c>
      <c r="G850" s="290" t="str">
        <f t="shared" si="42"/>
        <v>款</v>
      </c>
    </row>
    <row r="851" ht="36" customHeight="1" spans="1:7">
      <c r="A851" s="378" t="s">
        <v>1536</v>
      </c>
      <c r="B851" s="179" t="s">
        <v>141</v>
      </c>
      <c r="C851" s="380">
        <v>0</v>
      </c>
      <c r="D851" s="380">
        <v>0</v>
      </c>
      <c r="E851" s="152" t="str">
        <f t="shared" si="40"/>
        <v/>
      </c>
      <c r="F851" s="379" t="str">
        <f t="shared" si="41"/>
        <v>否</v>
      </c>
      <c r="G851" s="290" t="str">
        <f t="shared" si="42"/>
        <v>项</v>
      </c>
    </row>
    <row r="852" ht="36" customHeight="1" spans="1:7">
      <c r="A852" s="378" t="s">
        <v>1537</v>
      </c>
      <c r="B852" s="179" t="s">
        <v>143</v>
      </c>
      <c r="C852" s="380">
        <v>0</v>
      </c>
      <c r="D852" s="380">
        <v>0</v>
      </c>
      <c r="E852" s="152" t="str">
        <f t="shared" si="40"/>
        <v/>
      </c>
      <c r="F852" s="379" t="str">
        <f t="shared" si="41"/>
        <v>否</v>
      </c>
      <c r="G852" s="290" t="str">
        <f t="shared" si="42"/>
        <v>项</v>
      </c>
    </row>
    <row r="853" ht="36" customHeight="1" spans="1:7">
      <c r="A853" s="378" t="s">
        <v>1538</v>
      </c>
      <c r="B853" s="179" t="s">
        <v>145</v>
      </c>
      <c r="C853" s="380">
        <v>0</v>
      </c>
      <c r="D853" s="380">
        <v>0</v>
      </c>
      <c r="E853" s="152" t="str">
        <f t="shared" si="40"/>
        <v/>
      </c>
      <c r="F853" s="379" t="str">
        <f t="shared" si="41"/>
        <v>否</v>
      </c>
      <c r="G853" s="290" t="str">
        <f t="shared" si="42"/>
        <v>项</v>
      </c>
    </row>
    <row r="854" ht="36" customHeight="1" spans="1:7">
      <c r="A854" s="378" t="s">
        <v>1539</v>
      </c>
      <c r="B854" s="179" t="s">
        <v>1540</v>
      </c>
      <c r="C854" s="380">
        <v>0</v>
      </c>
      <c r="D854" s="380">
        <v>0</v>
      </c>
      <c r="E854" s="152" t="str">
        <f t="shared" si="40"/>
        <v/>
      </c>
      <c r="F854" s="379" t="str">
        <f t="shared" si="41"/>
        <v>否</v>
      </c>
      <c r="G854" s="290" t="str">
        <f t="shared" si="42"/>
        <v>项</v>
      </c>
    </row>
    <row r="855" ht="36" customHeight="1" spans="1:7">
      <c r="A855" s="378" t="s">
        <v>1541</v>
      </c>
      <c r="B855" s="179" t="s">
        <v>1542</v>
      </c>
      <c r="C855" s="380">
        <v>0</v>
      </c>
      <c r="D855" s="380">
        <v>0</v>
      </c>
      <c r="E855" s="152" t="str">
        <f t="shared" si="40"/>
        <v/>
      </c>
      <c r="F855" s="379" t="str">
        <f t="shared" si="41"/>
        <v>否</v>
      </c>
      <c r="G855" s="290" t="str">
        <f t="shared" si="42"/>
        <v>项</v>
      </c>
    </row>
    <row r="856" ht="36" customHeight="1" spans="1:7">
      <c r="A856" s="378" t="s">
        <v>1543</v>
      </c>
      <c r="B856" s="179" t="s">
        <v>1544</v>
      </c>
      <c r="C856" s="380">
        <v>0</v>
      </c>
      <c r="D856" s="380">
        <v>0</v>
      </c>
      <c r="E856" s="152" t="str">
        <f t="shared" si="40"/>
        <v/>
      </c>
      <c r="F856" s="379" t="str">
        <f t="shared" si="41"/>
        <v>否</v>
      </c>
      <c r="G856" s="290" t="str">
        <f t="shared" si="42"/>
        <v>项</v>
      </c>
    </row>
    <row r="857" ht="36" customHeight="1" spans="1:7">
      <c r="A857" s="378" t="s">
        <v>1545</v>
      </c>
      <c r="B857" s="179" t="s">
        <v>242</v>
      </c>
      <c r="C857" s="380">
        <v>0</v>
      </c>
      <c r="D857" s="380">
        <v>0</v>
      </c>
      <c r="E857" s="152" t="str">
        <f t="shared" si="40"/>
        <v/>
      </c>
      <c r="F857" s="379" t="str">
        <f t="shared" si="41"/>
        <v>否</v>
      </c>
      <c r="G857" s="290" t="str">
        <f t="shared" si="42"/>
        <v>项</v>
      </c>
    </row>
    <row r="858" ht="36" customHeight="1" spans="1:7">
      <c r="A858" s="378" t="s">
        <v>1546</v>
      </c>
      <c r="B858" s="179" t="s">
        <v>1547</v>
      </c>
      <c r="C858" s="380">
        <v>0</v>
      </c>
      <c r="D858" s="380">
        <v>0</v>
      </c>
      <c r="E858" s="152" t="str">
        <f t="shared" si="40"/>
        <v/>
      </c>
      <c r="F858" s="379" t="str">
        <f t="shared" si="41"/>
        <v>否</v>
      </c>
      <c r="G858" s="290" t="str">
        <f t="shared" si="42"/>
        <v>项</v>
      </c>
    </row>
    <row r="859" ht="36" customHeight="1" spans="1:7">
      <c r="A859" s="378" t="s">
        <v>1548</v>
      </c>
      <c r="B859" s="179" t="s">
        <v>159</v>
      </c>
      <c r="C859" s="380">
        <v>0</v>
      </c>
      <c r="D859" s="380">
        <v>0</v>
      </c>
      <c r="E859" s="152" t="str">
        <f t="shared" si="40"/>
        <v/>
      </c>
      <c r="F859" s="379" t="str">
        <f t="shared" si="41"/>
        <v>否</v>
      </c>
      <c r="G859" s="290" t="str">
        <f t="shared" si="42"/>
        <v>项</v>
      </c>
    </row>
    <row r="860" ht="36" customHeight="1" spans="1:7">
      <c r="A860" s="378" t="s">
        <v>1549</v>
      </c>
      <c r="B860" s="179" t="s">
        <v>1550</v>
      </c>
      <c r="C860" s="380">
        <v>0</v>
      </c>
      <c r="D860" s="380">
        <v>0</v>
      </c>
      <c r="E860" s="152" t="str">
        <f t="shared" si="40"/>
        <v/>
      </c>
      <c r="F860" s="379" t="str">
        <f t="shared" si="41"/>
        <v>否</v>
      </c>
      <c r="G860" s="290" t="str">
        <f t="shared" si="42"/>
        <v>项</v>
      </c>
    </row>
    <row r="861" ht="36" customHeight="1" spans="1:7">
      <c r="A861" s="378" t="s">
        <v>1551</v>
      </c>
      <c r="B861" s="179" t="s">
        <v>1552</v>
      </c>
      <c r="C861" s="380">
        <f>SUM(C862)</f>
        <v>500</v>
      </c>
      <c r="D861" s="380">
        <f>SUM(D862)</f>
        <v>80</v>
      </c>
      <c r="E861" s="152">
        <f t="shared" si="40"/>
        <v>-0.84</v>
      </c>
      <c r="F861" s="379" t="str">
        <f t="shared" si="41"/>
        <v>是</v>
      </c>
      <c r="G861" s="290" t="str">
        <f t="shared" si="42"/>
        <v>款</v>
      </c>
    </row>
    <row r="862" ht="36" customHeight="1" spans="1:7">
      <c r="A862" s="378" t="s">
        <v>1553</v>
      </c>
      <c r="B862" s="179" t="s">
        <v>1554</v>
      </c>
      <c r="C862" s="380">
        <v>500</v>
      </c>
      <c r="D862" s="380">
        <v>80</v>
      </c>
      <c r="E862" s="152">
        <f t="shared" si="40"/>
        <v>-0.84</v>
      </c>
      <c r="F862" s="379" t="str">
        <f t="shared" si="41"/>
        <v>是</v>
      </c>
      <c r="G862" s="290" t="str">
        <f t="shared" si="42"/>
        <v>项</v>
      </c>
    </row>
    <row r="863" ht="36" customHeight="1" spans="1:7">
      <c r="A863" s="378" t="s">
        <v>90</v>
      </c>
      <c r="B863" s="171" t="s">
        <v>91</v>
      </c>
      <c r="C863" s="380">
        <f>SUM(C864,C875,C877,C880,C882,C884)</f>
        <v>4502</v>
      </c>
      <c r="D863" s="380">
        <f>SUM(D864,D875,D877,D880,D882,D884)</f>
        <v>12503</v>
      </c>
      <c r="E863" s="152">
        <f t="shared" si="40"/>
        <v>1.777</v>
      </c>
      <c r="F863" s="379" t="str">
        <f t="shared" si="41"/>
        <v>是</v>
      </c>
      <c r="G863" s="290" t="str">
        <f t="shared" si="42"/>
        <v>类</v>
      </c>
    </row>
    <row r="864" ht="36" customHeight="1" spans="1:7">
      <c r="A864" s="378" t="s">
        <v>1555</v>
      </c>
      <c r="B864" s="179" t="s">
        <v>1556</v>
      </c>
      <c r="C864" s="380">
        <f>SUM(C865:C874)</f>
        <v>488</v>
      </c>
      <c r="D864" s="380">
        <f>SUM(D865:D874)</f>
        <v>928</v>
      </c>
      <c r="E864" s="152">
        <f t="shared" si="40"/>
        <v>0.902</v>
      </c>
      <c r="F864" s="379" t="str">
        <f t="shared" si="41"/>
        <v>是</v>
      </c>
      <c r="G864" s="290" t="str">
        <f t="shared" si="42"/>
        <v>款</v>
      </c>
    </row>
    <row r="865" ht="36" customHeight="1" spans="1:7">
      <c r="A865" s="378" t="s">
        <v>1557</v>
      </c>
      <c r="B865" s="179" t="s">
        <v>141</v>
      </c>
      <c r="C865" s="380">
        <v>250</v>
      </c>
      <c r="D865" s="380">
        <v>670</v>
      </c>
      <c r="E865" s="152">
        <f t="shared" si="40"/>
        <v>1.68</v>
      </c>
      <c r="F865" s="379" t="str">
        <f t="shared" si="41"/>
        <v>是</v>
      </c>
      <c r="G865" s="290" t="str">
        <f t="shared" si="42"/>
        <v>项</v>
      </c>
    </row>
    <row r="866" ht="36" customHeight="1" spans="1:7">
      <c r="A866" s="378" t="s">
        <v>1558</v>
      </c>
      <c r="B866" s="179" t="s">
        <v>143</v>
      </c>
      <c r="C866" s="380">
        <v>0</v>
      </c>
      <c r="D866" s="380">
        <v>0</v>
      </c>
      <c r="E866" s="152" t="str">
        <f t="shared" si="40"/>
        <v/>
      </c>
      <c r="F866" s="379" t="str">
        <f t="shared" si="41"/>
        <v>否</v>
      </c>
      <c r="G866" s="290" t="str">
        <f t="shared" si="42"/>
        <v>项</v>
      </c>
    </row>
    <row r="867" ht="36" customHeight="1" spans="1:7">
      <c r="A867" s="378" t="s">
        <v>1559</v>
      </c>
      <c r="B867" s="179" t="s">
        <v>145</v>
      </c>
      <c r="C867" s="380">
        <v>0</v>
      </c>
      <c r="D867" s="380">
        <v>0</v>
      </c>
      <c r="E867" s="152" t="str">
        <f t="shared" si="40"/>
        <v/>
      </c>
      <c r="F867" s="379" t="str">
        <f t="shared" si="41"/>
        <v>否</v>
      </c>
      <c r="G867" s="290" t="str">
        <f t="shared" si="42"/>
        <v>项</v>
      </c>
    </row>
    <row r="868" ht="36" customHeight="1" spans="1:7">
      <c r="A868" s="378" t="s">
        <v>1560</v>
      </c>
      <c r="B868" s="179" t="s">
        <v>1561</v>
      </c>
      <c r="C868" s="380">
        <v>237</v>
      </c>
      <c r="D868" s="380">
        <v>250</v>
      </c>
      <c r="E868" s="152">
        <f t="shared" ref="E868:E931" si="43">IF(C868&gt;0,D868/C868-1,IF(C868&lt;0,-(D868/C868-1),""))</f>
        <v>0.055</v>
      </c>
      <c r="F868" s="379" t="str">
        <f t="shared" si="41"/>
        <v>是</v>
      </c>
      <c r="G868" s="290" t="str">
        <f t="shared" si="42"/>
        <v>项</v>
      </c>
    </row>
    <row r="869" ht="36" customHeight="1" spans="1:7">
      <c r="A869" s="378" t="s">
        <v>1562</v>
      </c>
      <c r="B869" s="179" t="s">
        <v>1563</v>
      </c>
      <c r="C869" s="380">
        <v>0</v>
      </c>
      <c r="D869" s="380">
        <v>0</v>
      </c>
      <c r="E869" s="152" t="str">
        <f t="shared" si="43"/>
        <v/>
      </c>
      <c r="F869" s="379" t="str">
        <f t="shared" si="41"/>
        <v>否</v>
      </c>
      <c r="G869" s="290" t="str">
        <f t="shared" si="42"/>
        <v>项</v>
      </c>
    </row>
    <row r="870" ht="36" customHeight="1" spans="1:7">
      <c r="A870" s="378" t="s">
        <v>1564</v>
      </c>
      <c r="B870" s="179" t="s">
        <v>1565</v>
      </c>
      <c r="C870" s="380">
        <v>0</v>
      </c>
      <c r="D870" s="380">
        <v>0</v>
      </c>
      <c r="E870" s="152" t="str">
        <f t="shared" si="43"/>
        <v/>
      </c>
      <c r="F870" s="379" t="str">
        <f t="shared" si="41"/>
        <v>否</v>
      </c>
      <c r="G870" s="290" t="str">
        <f t="shared" si="42"/>
        <v>项</v>
      </c>
    </row>
    <row r="871" ht="36" customHeight="1" spans="1:7">
      <c r="A871" s="378" t="s">
        <v>1566</v>
      </c>
      <c r="B871" s="179" t="s">
        <v>1567</v>
      </c>
      <c r="C871" s="380">
        <v>0</v>
      </c>
      <c r="D871" s="380">
        <v>0</v>
      </c>
      <c r="E871" s="152" t="str">
        <f t="shared" si="43"/>
        <v/>
      </c>
      <c r="F871" s="379" t="str">
        <f t="shared" si="41"/>
        <v>否</v>
      </c>
      <c r="G871" s="290" t="str">
        <f t="shared" si="42"/>
        <v>项</v>
      </c>
    </row>
    <row r="872" ht="36" customHeight="1" spans="1:7">
      <c r="A872" s="378" t="s">
        <v>1568</v>
      </c>
      <c r="B872" s="179" t="s">
        <v>1569</v>
      </c>
      <c r="C872" s="380">
        <v>0</v>
      </c>
      <c r="D872" s="380">
        <v>0</v>
      </c>
      <c r="E872" s="152" t="str">
        <f t="shared" si="43"/>
        <v/>
      </c>
      <c r="F872" s="379" t="str">
        <f t="shared" si="41"/>
        <v>否</v>
      </c>
      <c r="G872" s="290" t="str">
        <f t="shared" si="42"/>
        <v>项</v>
      </c>
    </row>
    <row r="873" ht="36" customHeight="1" spans="1:7">
      <c r="A873" s="378" t="s">
        <v>1570</v>
      </c>
      <c r="B873" s="179" t="s">
        <v>1571</v>
      </c>
      <c r="C873" s="380">
        <v>0</v>
      </c>
      <c r="D873" s="380">
        <v>0</v>
      </c>
      <c r="E873" s="152" t="str">
        <f t="shared" si="43"/>
        <v/>
      </c>
      <c r="F873" s="379" t="str">
        <f t="shared" si="41"/>
        <v>否</v>
      </c>
      <c r="G873" s="290" t="str">
        <f t="shared" si="42"/>
        <v>项</v>
      </c>
    </row>
    <row r="874" ht="36" customHeight="1" spans="1:7">
      <c r="A874" s="378" t="s">
        <v>1572</v>
      </c>
      <c r="B874" s="179" t="s">
        <v>1573</v>
      </c>
      <c r="C874" s="380">
        <v>1</v>
      </c>
      <c r="D874" s="380">
        <v>8</v>
      </c>
      <c r="E874" s="152">
        <f t="shared" si="43"/>
        <v>7</v>
      </c>
      <c r="F874" s="379" t="str">
        <f t="shared" si="41"/>
        <v>是</v>
      </c>
      <c r="G874" s="290" t="str">
        <f t="shared" si="42"/>
        <v>项</v>
      </c>
    </row>
    <row r="875" ht="36" customHeight="1" spans="1:7">
      <c r="A875" s="378" t="s">
        <v>1574</v>
      </c>
      <c r="B875" s="179" t="s">
        <v>1575</v>
      </c>
      <c r="C875" s="380">
        <f>C876</f>
        <v>1750</v>
      </c>
      <c r="D875" s="380">
        <f>D876</f>
        <v>1327</v>
      </c>
      <c r="E875" s="152">
        <f t="shared" si="43"/>
        <v>-0.242</v>
      </c>
      <c r="F875" s="379" t="str">
        <f t="shared" si="41"/>
        <v>是</v>
      </c>
      <c r="G875" s="290" t="str">
        <f t="shared" si="42"/>
        <v>款</v>
      </c>
    </row>
    <row r="876" ht="36" customHeight="1" spans="1:7">
      <c r="A876" s="378" t="s">
        <v>1576</v>
      </c>
      <c r="B876" s="179" t="s">
        <v>1577</v>
      </c>
      <c r="C876" s="380">
        <v>1750</v>
      </c>
      <c r="D876" s="380">
        <v>1327</v>
      </c>
      <c r="E876" s="152">
        <f t="shared" si="43"/>
        <v>-0.242</v>
      </c>
      <c r="F876" s="379" t="str">
        <f t="shared" si="41"/>
        <v>是</v>
      </c>
      <c r="G876" s="290" t="str">
        <f t="shared" si="42"/>
        <v>项</v>
      </c>
    </row>
    <row r="877" ht="36" customHeight="1" spans="1:7">
      <c r="A877" s="378" t="s">
        <v>1578</v>
      </c>
      <c r="B877" s="179" t="s">
        <v>1579</v>
      </c>
      <c r="C877" s="380">
        <f>SUM(C878:C879)</f>
        <v>2014</v>
      </c>
      <c r="D877" s="380">
        <f>SUM(D878:D879)</f>
        <v>9150</v>
      </c>
      <c r="E877" s="152">
        <f t="shared" si="43"/>
        <v>3.543</v>
      </c>
      <c r="F877" s="379" t="str">
        <f t="shared" si="41"/>
        <v>是</v>
      </c>
      <c r="G877" s="290" t="str">
        <f t="shared" si="42"/>
        <v>款</v>
      </c>
    </row>
    <row r="878" ht="36" customHeight="1" spans="1:7">
      <c r="A878" s="378" t="s">
        <v>1580</v>
      </c>
      <c r="B878" s="179" t="s">
        <v>1581</v>
      </c>
      <c r="C878" s="380">
        <v>1924</v>
      </c>
      <c r="D878" s="380">
        <v>9000</v>
      </c>
      <c r="E878" s="152">
        <f t="shared" si="43"/>
        <v>3.678</v>
      </c>
      <c r="F878" s="379" t="str">
        <f t="shared" si="41"/>
        <v>是</v>
      </c>
      <c r="G878" s="290" t="str">
        <f t="shared" si="42"/>
        <v>项</v>
      </c>
    </row>
    <row r="879" ht="36" customHeight="1" spans="1:7">
      <c r="A879" s="378" t="s">
        <v>1582</v>
      </c>
      <c r="B879" s="179" t="s">
        <v>1583</v>
      </c>
      <c r="C879" s="380">
        <v>90</v>
      </c>
      <c r="D879" s="380">
        <v>150</v>
      </c>
      <c r="E879" s="152">
        <f t="shared" si="43"/>
        <v>0.667</v>
      </c>
      <c r="F879" s="379" t="str">
        <f t="shared" si="41"/>
        <v>是</v>
      </c>
      <c r="G879" s="290" t="str">
        <f t="shared" si="42"/>
        <v>项</v>
      </c>
    </row>
    <row r="880" ht="36" customHeight="1" spans="1:7">
      <c r="A880" s="378" t="s">
        <v>1584</v>
      </c>
      <c r="B880" s="179" t="s">
        <v>1585</v>
      </c>
      <c r="C880" s="380">
        <f>C881</f>
        <v>125</v>
      </c>
      <c r="D880" s="380">
        <f>D881</f>
        <v>98</v>
      </c>
      <c r="E880" s="152">
        <f t="shared" si="43"/>
        <v>-0.216</v>
      </c>
      <c r="F880" s="379" t="str">
        <f t="shared" si="41"/>
        <v>是</v>
      </c>
      <c r="G880" s="290" t="str">
        <f t="shared" si="42"/>
        <v>款</v>
      </c>
    </row>
    <row r="881" ht="36" customHeight="1" spans="1:7">
      <c r="A881" s="378" t="s">
        <v>1586</v>
      </c>
      <c r="B881" s="179" t="s">
        <v>1587</v>
      </c>
      <c r="C881" s="380">
        <v>125</v>
      </c>
      <c r="D881" s="380">
        <v>98</v>
      </c>
      <c r="E881" s="152">
        <f t="shared" si="43"/>
        <v>-0.216</v>
      </c>
      <c r="F881" s="379" t="str">
        <f t="shared" si="41"/>
        <v>是</v>
      </c>
      <c r="G881" s="290" t="str">
        <f t="shared" si="42"/>
        <v>项</v>
      </c>
    </row>
    <row r="882" ht="36" customHeight="1" spans="1:7">
      <c r="A882" s="378" t="s">
        <v>1588</v>
      </c>
      <c r="B882" s="179" t="s">
        <v>1589</v>
      </c>
      <c r="C882" s="380">
        <f>C883</f>
        <v>0</v>
      </c>
      <c r="D882" s="380">
        <f>D883</f>
        <v>0</v>
      </c>
      <c r="E882" s="152" t="str">
        <f t="shared" si="43"/>
        <v/>
      </c>
      <c r="F882" s="379" t="str">
        <f t="shared" si="41"/>
        <v>否</v>
      </c>
      <c r="G882" s="290" t="str">
        <f t="shared" si="42"/>
        <v>款</v>
      </c>
    </row>
    <row r="883" ht="36" customHeight="1" spans="1:7">
      <c r="A883" s="378" t="s">
        <v>1590</v>
      </c>
      <c r="B883" s="179" t="s">
        <v>1591</v>
      </c>
      <c r="C883" s="380">
        <v>0</v>
      </c>
      <c r="D883" s="380">
        <v>0</v>
      </c>
      <c r="E883" s="152" t="str">
        <f t="shared" si="43"/>
        <v/>
      </c>
      <c r="F883" s="379" t="str">
        <f t="shared" si="41"/>
        <v>否</v>
      </c>
      <c r="G883" s="290" t="str">
        <f t="shared" si="42"/>
        <v>项</v>
      </c>
    </row>
    <row r="884" ht="36" customHeight="1" spans="1:7">
      <c r="A884" s="378" t="s">
        <v>1592</v>
      </c>
      <c r="B884" s="179" t="s">
        <v>1593</v>
      </c>
      <c r="C884" s="380">
        <f>SUM(C885)</f>
        <v>125</v>
      </c>
      <c r="D884" s="380">
        <f>SUM(D885)</f>
        <v>1000</v>
      </c>
      <c r="E884" s="152">
        <f t="shared" si="43"/>
        <v>7</v>
      </c>
      <c r="F884" s="379" t="str">
        <f t="shared" si="41"/>
        <v>是</v>
      </c>
      <c r="G884" s="290" t="str">
        <f t="shared" si="42"/>
        <v>款</v>
      </c>
    </row>
    <row r="885" ht="36" customHeight="1" spans="1:7">
      <c r="A885" s="378" t="s">
        <v>1594</v>
      </c>
      <c r="B885" s="179" t="s">
        <v>1595</v>
      </c>
      <c r="C885" s="380">
        <v>125</v>
      </c>
      <c r="D885" s="380">
        <v>1000</v>
      </c>
      <c r="E885" s="152">
        <f t="shared" si="43"/>
        <v>7</v>
      </c>
      <c r="F885" s="379" t="str">
        <f t="shared" si="41"/>
        <v>是</v>
      </c>
      <c r="G885" s="290" t="str">
        <f t="shared" si="42"/>
        <v>项</v>
      </c>
    </row>
    <row r="886" ht="36" customHeight="1" spans="1:7">
      <c r="A886" s="378" t="s">
        <v>92</v>
      </c>
      <c r="B886" s="171" t="s">
        <v>93</v>
      </c>
      <c r="C886" s="380">
        <f>SUM(C887,C913,C936,C964,C975,C982,C988,C991)</f>
        <v>66650</v>
      </c>
      <c r="D886" s="380">
        <f>SUM(D887,D913,D936,D964,D975,D982,D988,D991)</f>
        <v>45747</v>
      </c>
      <c r="E886" s="152">
        <f t="shared" si="43"/>
        <v>-0.314</v>
      </c>
      <c r="F886" s="379" t="str">
        <f t="shared" si="41"/>
        <v>是</v>
      </c>
      <c r="G886" s="290" t="str">
        <f t="shared" si="42"/>
        <v>类</v>
      </c>
    </row>
    <row r="887" ht="36" customHeight="1" spans="1:7">
      <c r="A887" s="378" t="s">
        <v>1596</v>
      </c>
      <c r="B887" s="179" t="s">
        <v>1597</v>
      </c>
      <c r="C887" s="380">
        <f>SUM(C888:C912)</f>
        <v>9476</v>
      </c>
      <c r="D887" s="380">
        <f>SUM(D888:D912)</f>
        <v>9937</v>
      </c>
      <c r="E887" s="152">
        <f t="shared" si="43"/>
        <v>0.049</v>
      </c>
      <c r="F887" s="379" t="str">
        <f t="shared" si="41"/>
        <v>是</v>
      </c>
      <c r="G887" s="290" t="str">
        <f t="shared" si="42"/>
        <v>款</v>
      </c>
    </row>
    <row r="888" ht="36" customHeight="1" spans="1:7">
      <c r="A888" s="378" t="s">
        <v>1598</v>
      </c>
      <c r="B888" s="179" t="s">
        <v>141</v>
      </c>
      <c r="C888" s="380">
        <v>250</v>
      </c>
      <c r="D888" s="380">
        <v>360</v>
      </c>
      <c r="E888" s="152">
        <f t="shared" si="43"/>
        <v>0.44</v>
      </c>
      <c r="F888" s="379" t="str">
        <f t="shared" si="41"/>
        <v>是</v>
      </c>
      <c r="G888" s="290" t="str">
        <f t="shared" si="42"/>
        <v>项</v>
      </c>
    </row>
    <row r="889" ht="36" customHeight="1" spans="1:7">
      <c r="A889" s="378" t="s">
        <v>1599</v>
      </c>
      <c r="B889" s="179" t="s">
        <v>143</v>
      </c>
      <c r="C889" s="380">
        <v>1</v>
      </c>
      <c r="D889" s="380">
        <v>8</v>
      </c>
      <c r="E889" s="152">
        <f t="shared" si="43"/>
        <v>7</v>
      </c>
      <c r="F889" s="379" t="str">
        <f t="shared" si="41"/>
        <v>是</v>
      </c>
      <c r="G889" s="290" t="str">
        <f t="shared" si="42"/>
        <v>项</v>
      </c>
    </row>
    <row r="890" ht="36" customHeight="1" spans="1:7">
      <c r="A890" s="378" t="s">
        <v>1600</v>
      </c>
      <c r="B890" s="179" t="s">
        <v>145</v>
      </c>
      <c r="C890" s="380">
        <v>0</v>
      </c>
      <c r="D890" s="380">
        <v>0</v>
      </c>
      <c r="E890" s="152" t="str">
        <f t="shared" si="43"/>
        <v/>
      </c>
      <c r="F890" s="379" t="str">
        <f t="shared" si="41"/>
        <v>否</v>
      </c>
      <c r="G890" s="290" t="str">
        <f t="shared" si="42"/>
        <v>项</v>
      </c>
    </row>
    <row r="891" ht="36" customHeight="1" spans="1:7">
      <c r="A891" s="378" t="s">
        <v>1601</v>
      </c>
      <c r="B891" s="179" t="s">
        <v>159</v>
      </c>
      <c r="C891" s="380">
        <v>980</v>
      </c>
      <c r="D891" s="380">
        <v>1063</v>
      </c>
      <c r="E891" s="152">
        <f t="shared" si="43"/>
        <v>0.085</v>
      </c>
      <c r="F891" s="379" t="str">
        <f t="shared" si="41"/>
        <v>是</v>
      </c>
      <c r="G891" s="290" t="str">
        <f t="shared" si="42"/>
        <v>项</v>
      </c>
    </row>
    <row r="892" ht="36" customHeight="1" spans="1:7">
      <c r="A892" s="378" t="s">
        <v>1602</v>
      </c>
      <c r="B892" s="179" t="s">
        <v>1603</v>
      </c>
      <c r="C892" s="380">
        <v>0</v>
      </c>
      <c r="D892" s="380">
        <v>0</v>
      </c>
      <c r="E892" s="152" t="str">
        <f t="shared" si="43"/>
        <v/>
      </c>
      <c r="F892" s="379" t="str">
        <f t="shared" si="41"/>
        <v>否</v>
      </c>
      <c r="G892" s="290" t="str">
        <f t="shared" si="42"/>
        <v>项</v>
      </c>
    </row>
    <row r="893" ht="36" customHeight="1" spans="1:7">
      <c r="A893" s="378" t="s">
        <v>1604</v>
      </c>
      <c r="B893" s="179" t="s">
        <v>1605</v>
      </c>
      <c r="C893" s="380">
        <v>0</v>
      </c>
      <c r="D893" s="380">
        <v>107</v>
      </c>
      <c r="E893" s="152" t="str">
        <f t="shared" si="43"/>
        <v/>
      </c>
      <c r="F893" s="379" t="str">
        <f t="shared" si="41"/>
        <v>是</v>
      </c>
      <c r="G893" s="290" t="str">
        <f t="shared" si="42"/>
        <v>项</v>
      </c>
    </row>
    <row r="894" ht="36" customHeight="1" spans="1:7">
      <c r="A894" s="378" t="s">
        <v>1606</v>
      </c>
      <c r="B894" s="179" t="s">
        <v>1607</v>
      </c>
      <c r="C894" s="380">
        <v>30</v>
      </c>
      <c r="D894" s="380">
        <v>80</v>
      </c>
      <c r="E894" s="152">
        <f t="shared" si="43"/>
        <v>1.667</v>
      </c>
      <c r="F894" s="379" t="str">
        <f t="shared" si="41"/>
        <v>是</v>
      </c>
      <c r="G894" s="290" t="str">
        <f t="shared" si="42"/>
        <v>项</v>
      </c>
    </row>
    <row r="895" ht="36" customHeight="1" spans="1:7">
      <c r="A895" s="378" t="s">
        <v>1608</v>
      </c>
      <c r="B895" s="179" t="s">
        <v>1609</v>
      </c>
      <c r="C895" s="380">
        <v>0</v>
      </c>
      <c r="D895" s="380">
        <v>13</v>
      </c>
      <c r="E895" s="152" t="str">
        <f t="shared" si="43"/>
        <v/>
      </c>
      <c r="F895" s="379" t="str">
        <f t="shared" si="41"/>
        <v>是</v>
      </c>
      <c r="G895" s="290" t="str">
        <f t="shared" si="42"/>
        <v>项</v>
      </c>
    </row>
    <row r="896" ht="36" customHeight="1" spans="1:7">
      <c r="A896" s="378" t="s">
        <v>1610</v>
      </c>
      <c r="B896" s="179" t="s">
        <v>1611</v>
      </c>
      <c r="C896" s="380">
        <v>0</v>
      </c>
      <c r="D896" s="380">
        <v>5</v>
      </c>
      <c r="E896" s="152" t="str">
        <f t="shared" si="43"/>
        <v/>
      </c>
      <c r="F896" s="379" t="str">
        <f t="shared" si="41"/>
        <v>是</v>
      </c>
      <c r="G896" s="290" t="str">
        <f t="shared" si="42"/>
        <v>项</v>
      </c>
    </row>
    <row r="897" ht="36" customHeight="1" spans="1:7">
      <c r="A897" s="378" t="s">
        <v>1612</v>
      </c>
      <c r="B897" s="179" t="s">
        <v>1613</v>
      </c>
      <c r="C897" s="380">
        <v>5</v>
      </c>
      <c r="D897" s="380">
        <v>4</v>
      </c>
      <c r="E897" s="152">
        <f t="shared" si="43"/>
        <v>-0.2</v>
      </c>
      <c r="F897" s="379" t="str">
        <f t="shared" si="41"/>
        <v>是</v>
      </c>
      <c r="G897" s="290" t="str">
        <f t="shared" si="42"/>
        <v>项</v>
      </c>
    </row>
    <row r="898" ht="36" customHeight="1" spans="1:7">
      <c r="A898" s="378" t="s">
        <v>1614</v>
      </c>
      <c r="B898" s="179" t="s">
        <v>1615</v>
      </c>
      <c r="C898" s="380">
        <v>0</v>
      </c>
      <c r="D898" s="380">
        <v>7</v>
      </c>
      <c r="E898" s="152" t="str">
        <f t="shared" si="43"/>
        <v/>
      </c>
      <c r="F898" s="379" t="str">
        <f t="shared" si="41"/>
        <v>是</v>
      </c>
      <c r="G898" s="290" t="str">
        <f t="shared" si="42"/>
        <v>项</v>
      </c>
    </row>
    <row r="899" ht="36" customHeight="1" spans="1:7">
      <c r="A899" s="378" t="s">
        <v>1616</v>
      </c>
      <c r="B899" s="179" t="s">
        <v>1617</v>
      </c>
      <c r="C899" s="380">
        <v>0</v>
      </c>
      <c r="D899" s="380">
        <v>0</v>
      </c>
      <c r="E899" s="152" t="str">
        <f t="shared" si="43"/>
        <v/>
      </c>
      <c r="F899" s="379" t="str">
        <f t="shared" si="41"/>
        <v>否</v>
      </c>
      <c r="G899" s="290" t="str">
        <f t="shared" si="42"/>
        <v>项</v>
      </c>
    </row>
    <row r="900" ht="36" customHeight="1" spans="1:7">
      <c r="A900" s="378" t="s">
        <v>1618</v>
      </c>
      <c r="B900" s="179" t="s">
        <v>1619</v>
      </c>
      <c r="C900" s="380">
        <v>0</v>
      </c>
      <c r="D900" s="380">
        <v>18</v>
      </c>
      <c r="E900" s="152" t="str">
        <f t="shared" si="43"/>
        <v/>
      </c>
      <c r="F900" s="379" t="str">
        <f t="shared" ref="F900:F963" si="44">IF(LEN(A900)=3,"是",IF(B900&lt;&gt;"",IF(SUM(C900:D900)&lt;&gt;0,"是","否"),"是"))</f>
        <v>是</v>
      </c>
      <c r="G900" s="290" t="str">
        <f t="shared" ref="G900:G963" si="45">IF(LEN(A900)=3,"类",IF(LEN(A900)=5,"款","项"))</f>
        <v>项</v>
      </c>
    </row>
    <row r="901" ht="36" customHeight="1" spans="1:7">
      <c r="A901" s="378" t="s">
        <v>1620</v>
      </c>
      <c r="B901" s="179" t="s">
        <v>1621</v>
      </c>
      <c r="C901" s="380">
        <v>160</v>
      </c>
      <c r="D901" s="380">
        <v>14</v>
      </c>
      <c r="E901" s="152">
        <f t="shared" si="43"/>
        <v>-0.913</v>
      </c>
      <c r="F901" s="379" t="str">
        <f t="shared" si="44"/>
        <v>是</v>
      </c>
      <c r="G901" s="290" t="str">
        <f t="shared" si="45"/>
        <v>项</v>
      </c>
    </row>
    <row r="902" ht="36" customHeight="1" spans="1:7">
      <c r="A902" s="378" t="s">
        <v>1622</v>
      </c>
      <c r="B902" s="179" t="s">
        <v>1623</v>
      </c>
      <c r="C902" s="380">
        <v>0</v>
      </c>
      <c r="D902" s="380">
        <v>0</v>
      </c>
      <c r="E902" s="152" t="str">
        <f t="shared" si="43"/>
        <v/>
      </c>
      <c r="F902" s="379" t="str">
        <f t="shared" si="44"/>
        <v>否</v>
      </c>
      <c r="G902" s="290" t="str">
        <f t="shared" si="45"/>
        <v>项</v>
      </c>
    </row>
    <row r="903" ht="36" customHeight="1" spans="1:7">
      <c r="A903" s="378" t="s">
        <v>1624</v>
      </c>
      <c r="B903" s="179" t="s">
        <v>1625</v>
      </c>
      <c r="C903" s="380">
        <v>4000</v>
      </c>
      <c r="D903" s="380">
        <v>6964</v>
      </c>
      <c r="E903" s="152">
        <f t="shared" si="43"/>
        <v>0.741</v>
      </c>
      <c r="F903" s="379" t="str">
        <f t="shared" si="44"/>
        <v>是</v>
      </c>
      <c r="G903" s="290" t="str">
        <f t="shared" si="45"/>
        <v>项</v>
      </c>
    </row>
    <row r="904" ht="36" customHeight="1" spans="1:7">
      <c r="A904" s="378" t="s">
        <v>1626</v>
      </c>
      <c r="B904" s="179" t="s">
        <v>1627</v>
      </c>
      <c r="C904" s="380">
        <v>0</v>
      </c>
      <c r="D904" s="380">
        <v>0</v>
      </c>
      <c r="E904" s="152" t="str">
        <f t="shared" si="43"/>
        <v/>
      </c>
      <c r="F904" s="379" t="str">
        <f t="shared" si="44"/>
        <v>否</v>
      </c>
      <c r="G904" s="290" t="str">
        <f t="shared" si="45"/>
        <v>项</v>
      </c>
    </row>
    <row r="905" ht="36" customHeight="1" spans="1:7">
      <c r="A905" s="378" t="s">
        <v>1628</v>
      </c>
      <c r="B905" s="179" t="s">
        <v>1629</v>
      </c>
      <c r="C905" s="380">
        <v>0</v>
      </c>
      <c r="D905" s="380">
        <v>0</v>
      </c>
      <c r="E905" s="152" t="str">
        <f t="shared" si="43"/>
        <v/>
      </c>
      <c r="F905" s="379" t="str">
        <f t="shared" si="44"/>
        <v>否</v>
      </c>
      <c r="G905" s="290" t="str">
        <f t="shared" si="45"/>
        <v>项</v>
      </c>
    </row>
    <row r="906" ht="36" customHeight="1" spans="1:7">
      <c r="A906" s="378" t="s">
        <v>1630</v>
      </c>
      <c r="B906" s="179" t="s">
        <v>1631</v>
      </c>
      <c r="C906" s="380">
        <v>620</v>
      </c>
      <c r="D906" s="380">
        <v>700</v>
      </c>
      <c r="E906" s="152">
        <f t="shared" si="43"/>
        <v>0.129</v>
      </c>
      <c r="F906" s="379" t="str">
        <f t="shared" si="44"/>
        <v>是</v>
      </c>
      <c r="G906" s="290" t="str">
        <f t="shared" si="45"/>
        <v>项</v>
      </c>
    </row>
    <row r="907" ht="36" customHeight="1" spans="1:7">
      <c r="A907" s="378" t="s">
        <v>1632</v>
      </c>
      <c r="B907" s="179" t="s">
        <v>1633</v>
      </c>
      <c r="C907" s="380">
        <v>350</v>
      </c>
      <c r="D907" s="380">
        <v>380</v>
      </c>
      <c r="E907" s="152">
        <f t="shared" si="43"/>
        <v>0.086</v>
      </c>
      <c r="F907" s="379" t="str">
        <f t="shared" si="44"/>
        <v>是</v>
      </c>
      <c r="G907" s="290" t="str">
        <f t="shared" si="45"/>
        <v>项</v>
      </c>
    </row>
    <row r="908" ht="36" customHeight="1" spans="1:7">
      <c r="A908" s="378" t="s">
        <v>1634</v>
      </c>
      <c r="B908" s="179" t="s">
        <v>1635</v>
      </c>
      <c r="C908" s="380">
        <v>2250</v>
      </c>
      <c r="D908" s="380">
        <v>40</v>
      </c>
      <c r="E908" s="152">
        <f t="shared" si="43"/>
        <v>-0.982</v>
      </c>
      <c r="F908" s="379" t="str">
        <f t="shared" si="44"/>
        <v>是</v>
      </c>
      <c r="G908" s="290" t="str">
        <f t="shared" si="45"/>
        <v>项</v>
      </c>
    </row>
    <row r="909" ht="36" customHeight="1" spans="1:7">
      <c r="A909" s="378" t="s">
        <v>1636</v>
      </c>
      <c r="B909" s="179" t="s">
        <v>1637</v>
      </c>
      <c r="C909" s="380">
        <v>0</v>
      </c>
      <c r="D909" s="380">
        <v>1</v>
      </c>
      <c r="E909" s="152" t="str">
        <f t="shared" si="43"/>
        <v/>
      </c>
      <c r="F909" s="379" t="str">
        <f t="shared" si="44"/>
        <v>是</v>
      </c>
      <c r="G909" s="290" t="str">
        <f t="shared" si="45"/>
        <v>项</v>
      </c>
    </row>
    <row r="910" ht="36" customHeight="1" spans="1:7">
      <c r="A910" s="378" t="s">
        <v>1638</v>
      </c>
      <c r="B910" s="179" t="s">
        <v>1639</v>
      </c>
      <c r="C910" s="380">
        <v>0</v>
      </c>
      <c r="D910" s="380">
        <v>0</v>
      </c>
      <c r="E910" s="152" t="str">
        <f t="shared" si="43"/>
        <v/>
      </c>
      <c r="F910" s="379" t="str">
        <f t="shared" si="44"/>
        <v>否</v>
      </c>
      <c r="G910" s="290" t="str">
        <f t="shared" si="45"/>
        <v>项</v>
      </c>
    </row>
    <row r="911" ht="36" customHeight="1" spans="1:7">
      <c r="A911" s="378" t="s">
        <v>1640</v>
      </c>
      <c r="B911" s="179" t="s">
        <v>1641</v>
      </c>
      <c r="C911" s="380">
        <v>700</v>
      </c>
      <c r="D911" s="380">
        <v>100</v>
      </c>
      <c r="E911" s="152">
        <f t="shared" si="43"/>
        <v>-0.857</v>
      </c>
      <c r="F911" s="379" t="str">
        <f t="shared" si="44"/>
        <v>是</v>
      </c>
      <c r="G911" s="290" t="str">
        <f t="shared" si="45"/>
        <v>项</v>
      </c>
    </row>
    <row r="912" ht="36" customHeight="1" spans="1:7">
      <c r="A912" s="378" t="s">
        <v>1642</v>
      </c>
      <c r="B912" s="179" t="s">
        <v>1643</v>
      </c>
      <c r="C912" s="380">
        <v>130</v>
      </c>
      <c r="D912" s="380">
        <v>73</v>
      </c>
      <c r="E912" s="152">
        <f t="shared" si="43"/>
        <v>-0.438</v>
      </c>
      <c r="F912" s="379" t="str">
        <f t="shared" si="44"/>
        <v>是</v>
      </c>
      <c r="G912" s="290" t="str">
        <f t="shared" si="45"/>
        <v>项</v>
      </c>
    </row>
    <row r="913" ht="36" customHeight="1" spans="1:7">
      <c r="A913" s="378" t="s">
        <v>1644</v>
      </c>
      <c r="B913" s="179" t="s">
        <v>1645</v>
      </c>
      <c r="C913" s="380">
        <f>SUM(C914:C935)</f>
        <v>3580</v>
      </c>
      <c r="D913" s="380">
        <f>SUM(D914:D935)</f>
        <v>3446</v>
      </c>
      <c r="E913" s="152">
        <f t="shared" si="43"/>
        <v>-0.037</v>
      </c>
      <c r="F913" s="379" t="str">
        <f t="shared" si="44"/>
        <v>是</v>
      </c>
      <c r="G913" s="290" t="str">
        <f t="shared" si="45"/>
        <v>款</v>
      </c>
    </row>
    <row r="914" ht="36" customHeight="1" spans="1:7">
      <c r="A914" s="378" t="s">
        <v>1646</v>
      </c>
      <c r="B914" s="179" t="s">
        <v>141</v>
      </c>
      <c r="C914" s="380">
        <v>180</v>
      </c>
      <c r="D914" s="380">
        <v>185</v>
      </c>
      <c r="E914" s="152">
        <f t="shared" si="43"/>
        <v>0.028</v>
      </c>
      <c r="F914" s="379" t="str">
        <f t="shared" si="44"/>
        <v>是</v>
      </c>
      <c r="G914" s="290" t="str">
        <f t="shared" si="45"/>
        <v>项</v>
      </c>
    </row>
    <row r="915" ht="36" customHeight="1" spans="1:7">
      <c r="A915" s="378" t="s">
        <v>1647</v>
      </c>
      <c r="B915" s="179" t="s">
        <v>143</v>
      </c>
      <c r="C915" s="380">
        <v>0</v>
      </c>
      <c r="D915" s="380">
        <v>0</v>
      </c>
      <c r="E915" s="152" t="str">
        <f t="shared" si="43"/>
        <v/>
      </c>
      <c r="F915" s="379" t="str">
        <f t="shared" si="44"/>
        <v>否</v>
      </c>
      <c r="G915" s="290" t="str">
        <f t="shared" si="45"/>
        <v>项</v>
      </c>
    </row>
    <row r="916" ht="36" customHeight="1" spans="1:7">
      <c r="A916" s="378" t="s">
        <v>1648</v>
      </c>
      <c r="B916" s="179" t="s">
        <v>145</v>
      </c>
      <c r="C916" s="380">
        <v>0</v>
      </c>
      <c r="D916" s="380">
        <v>0</v>
      </c>
      <c r="E916" s="152" t="str">
        <f t="shared" si="43"/>
        <v/>
      </c>
      <c r="F916" s="379" t="str">
        <f t="shared" si="44"/>
        <v>否</v>
      </c>
      <c r="G916" s="290" t="str">
        <f t="shared" si="45"/>
        <v>项</v>
      </c>
    </row>
    <row r="917" ht="36" customHeight="1" spans="1:7">
      <c r="A917" s="378" t="s">
        <v>1649</v>
      </c>
      <c r="B917" s="179" t="s">
        <v>1650</v>
      </c>
      <c r="C917" s="380">
        <v>430</v>
      </c>
      <c r="D917" s="380">
        <v>529</v>
      </c>
      <c r="E917" s="152">
        <f t="shared" si="43"/>
        <v>0.23</v>
      </c>
      <c r="F917" s="379" t="str">
        <f t="shared" si="44"/>
        <v>是</v>
      </c>
      <c r="G917" s="290" t="str">
        <f t="shared" si="45"/>
        <v>项</v>
      </c>
    </row>
    <row r="918" ht="36" customHeight="1" spans="1:7">
      <c r="A918" s="378" t="s">
        <v>1651</v>
      </c>
      <c r="B918" s="179" t="s">
        <v>1652</v>
      </c>
      <c r="C918" s="380">
        <v>20</v>
      </c>
      <c r="D918" s="380">
        <v>65</v>
      </c>
      <c r="E918" s="152">
        <f t="shared" si="43"/>
        <v>2.25</v>
      </c>
      <c r="F918" s="379" t="str">
        <f t="shared" si="44"/>
        <v>是</v>
      </c>
      <c r="G918" s="290" t="str">
        <f t="shared" si="45"/>
        <v>项</v>
      </c>
    </row>
    <row r="919" ht="36" customHeight="1" spans="1:7">
      <c r="A919" s="378" t="s">
        <v>1653</v>
      </c>
      <c r="B919" s="179" t="s">
        <v>1654</v>
      </c>
      <c r="C919" s="380">
        <v>0</v>
      </c>
      <c r="D919" s="380">
        <v>0</v>
      </c>
      <c r="E919" s="152" t="str">
        <f t="shared" si="43"/>
        <v/>
      </c>
      <c r="F919" s="379" t="str">
        <f t="shared" si="44"/>
        <v>否</v>
      </c>
      <c r="G919" s="290" t="str">
        <f t="shared" si="45"/>
        <v>项</v>
      </c>
    </row>
    <row r="920" ht="36" customHeight="1" spans="1:7">
      <c r="A920" s="378" t="s">
        <v>1655</v>
      </c>
      <c r="B920" s="179" t="s">
        <v>1656</v>
      </c>
      <c r="C920" s="380">
        <v>280</v>
      </c>
      <c r="D920" s="380">
        <v>6</v>
      </c>
      <c r="E920" s="152">
        <f t="shared" si="43"/>
        <v>-0.979</v>
      </c>
      <c r="F920" s="379" t="str">
        <f t="shared" si="44"/>
        <v>是</v>
      </c>
      <c r="G920" s="290" t="str">
        <f t="shared" si="45"/>
        <v>项</v>
      </c>
    </row>
    <row r="921" ht="36" customHeight="1" spans="1:7">
      <c r="A921" s="378" t="s">
        <v>1657</v>
      </c>
      <c r="B921" s="179" t="s">
        <v>1658</v>
      </c>
      <c r="C921" s="380">
        <v>1400</v>
      </c>
      <c r="D921" s="380">
        <v>1013</v>
      </c>
      <c r="E921" s="152">
        <f t="shared" si="43"/>
        <v>-0.276</v>
      </c>
      <c r="F921" s="379" t="str">
        <f t="shared" si="44"/>
        <v>是</v>
      </c>
      <c r="G921" s="290" t="str">
        <f t="shared" si="45"/>
        <v>项</v>
      </c>
    </row>
    <row r="922" ht="36" customHeight="1" spans="1:7">
      <c r="A922" s="378" t="s">
        <v>1659</v>
      </c>
      <c r="B922" s="179" t="s">
        <v>1660</v>
      </c>
      <c r="C922" s="380">
        <v>0</v>
      </c>
      <c r="D922" s="380">
        <v>0</v>
      </c>
      <c r="E922" s="152" t="str">
        <f t="shared" si="43"/>
        <v/>
      </c>
      <c r="F922" s="379" t="str">
        <f t="shared" si="44"/>
        <v>否</v>
      </c>
      <c r="G922" s="290" t="str">
        <f t="shared" si="45"/>
        <v>项</v>
      </c>
    </row>
    <row r="923" ht="36" customHeight="1" spans="1:7">
      <c r="A923" s="378" t="s">
        <v>1661</v>
      </c>
      <c r="B923" s="179" t="s">
        <v>1662</v>
      </c>
      <c r="C923" s="380">
        <v>0</v>
      </c>
      <c r="D923" s="380">
        <v>0</v>
      </c>
      <c r="E923" s="152" t="str">
        <f t="shared" si="43"/>
        <v/>
      </c>
      <c r="F923" s="379" t="str">
        <f t="shared" si="44"/>
        <v>否</v>
      </c>
      <c r="G923" s="290" t="str">
        <f t="shared" si="45"/>
        <v>项</v>
      </c>
    </row>
    <row r="924" ht="36" customHeight="1" spans="1:7">
      <c r="A924" s="378" t="s">
        <v>1663</v>
      </c>
      <c r="B924" s="179" t="s">
        <v>1664</v>
      </c>
      <c r="C924" s="380">
        <v>400</v>
      </c>
      <c r="D924" s="380">
        <v>8</v>
      </c>
      <c r="E924" s="152">
        <f t="shared" si="43"/>
        <v>-0.98</v>
      </c>
      <c r="F924" s="379" t="str">
        <f t="shared" si="44"/>
        <v>是</v>
      </c>
      <c r="G924" s="290" t="str">
        <f t="shared" si="45"/>
        <v>项</v>
      </c>
    </row>
    <row r="925" ht="36" customHeight="1" spans="1:7">
      <c r="A925" s="378" t="s">
        <v>1665</v>
      </c>
      <c r="B925" s="179" t="s">
        <v>1666</v>
      </c>
      <c r="C925" s="380">
        <v>0</v>
      </c>
      <c r="D925" s="380">
        <v>0</v>
      </c>
      <c r="E925" s="152" t="str">
        <f t="shared" si="43"/>
        <v/>
      </c>
      <c r="F925" s="379" t="str">
        <f t="shared" si="44"/>
        <v>否</v>
      </c>
      <c r="G925" s="290" t="str">
        <f t="shared" si="45"/>
        <v>项</v>
      </c>
    </row>
    <row r="926" ht="36" customHeight="1" spans="1:7">
      <c r="A926" s="378" t="s">
        <v>1667</v>
      </c>
      <c r="B926" s="179" t="s">
        <v>1668</v>
      </c>
      <c r="C926" s="380">
        <v>0</v>
      </c>
      <c r="D926" s="380">
        <v>0</v>
      </c>
      <c r="E926" s="152" t="str">
        <f t="shared" si="43"/>
        <v/>
      </c>
      <c r="F926" s="379" t="str">
        <f t="shared" si="44"/>
        <v>否</v>
      </c>
      <c r="G926" s="290" t="str">
        <f t="shared" si="45"/>
        <v>项</v>
      </c>
    </row>
    <row r="927" ht="36" customHeight="1" spans="1:7">
      <c r="A927" s="378" t="s">
        <v>1669</v>
      </c>
      <c r="B927" s="179" t="s">
        <v>1670</v>
      </c>
      <c r="C927" s="380">
        <v>50</v>
      </c>
      <c r="D927" s="380">
        <v>34</v>
      </c>
      <c r="E927" s="152">
        <f t="shared" si="43"/>
        <v>-0.32</v>
      </c>
      <c r="F927" s="379" t="str">
        <f t="shared" si="44"/>
        <v>是</v>
      </c>
      <c r="G927" s="290" t="str">
        <f t="shared" si="45"/>
        <v>项</v>
      </c>
    </row>
    <row r="928" ht="36" customHeight="1" spans="1:7">
      <c r="A928" s="378" t="s">
        <v>1671</v>
      </c>
      <c r="B928" s="179" t="s">
        <v>1672</v>
      </c>
      <c r="C928" s="380">
        <v>0</v>
      </c>
      <c r="D928" s="380">
        <v>0</v>
      </c>
      <c r="E928" s="152" t="str">
        <f t="shared" si="43"/>
        <v/>
      </c>
      <c r="F928" s="379" t="str">
        <f t="shared" si="44"/>
        <v>否</v>
      </c>
      <c r="G928" s="290" t="str">
        <f t="shared" si="45"/>
        <v>项</v>
      </c>
    </row>
    <row r="929" ht="36" customHeight="1" spans="1:7">
      <c r="A929" s="378" t="s">
        <v>1673</v>
      </c>
      <c r="B929" s="179" t="s">
        <v>1674</v>
      </c>
      <c r="C929" s="380">
        <v>0</v>
      </c>
      <c r="D929" s="380">
        <v>0</v>
      </c>
      <c r="E929" s="152" t="str">
        <f t="shared" si="43"/>
        <v/>
      </c>
      <c r="F929" s="379" t="str">
        <f t="shared" si="44"/>
        <v>否</v>
      </c>
      <c r="G929" s="290" t="str">
        <f t="shared" si="45"/>
        <v>项</v>
      </c>
    </row>
    <row r="930" ht="36" customHeight="1" spans="1:7">
      <c r="A930" s="378" t="s">
        <v>1675</v>
      </c>
      <c r="B930" s="179" t="s">
        <v>1676</v>
      </c>
      <c r="C930" s="380">
        <v>0</v>
      </c>
      <c r="D930" s="380">
        <v>0</v>
      </c>
      <c r="E930" s="152" t="str">
        <f t="shared" si="43"/>
        <v/>
      </c>
      <c r="F930" s="379" t="str">
        <f t="shared" si="44"/>
        <v>否</v>
      </c>
      <c r="G930" s="290" t="str">
        <f t="shared" si="45"/>
        <v>项</v>
      </c>
    </row>
    <row r="931" ht="36" customHeight="1" spans="1:7">
      <c r="A931" s="378" t="s">
        <v>1677</v>
      </c>
      <c r="B931" s="179" t="s">
        <v>1678</v>
      </c>
      <c r="C931" s="380">
        <v>120</v>
      </c>
      <c r="D931" s="380">
        <v>83</v>
      </c>
      <c r="E931" s="152">
        <f t="shared" si="43"/>
        <v>-0.308</v>
      </c>
      <c r="F931" s="379" t="str">
        <f t="shared" si="44"/>
        <v>是</v>
      </c>
      <c r="G931" s="290" t="str">
        <f t="shared" si="45"/>
        <v>项</v>
      </c>
    </row>
    <row r="932" ht="36" customHeight="1" spans="1:7">
      <c r="A932" s="378" t="s">
        <v>1679</v>
      </c>
      <c r="B932" s="179" t="s">
        <v>1680</v>
      </c>
      <c r="C932" s="380">
        <v>0</v>
      </c>
      <c r="D932" s="380">
        <v>0</v>
      </c>
      <c r="E932" s="152" t="str">
        <f t="shared" ref="E932:E995" si="46">IF(C932&gt;0,D932/C932-1,IF(C932&lt;0,-(D932/C932-1),""))</f>
        <v/>
      </c>
      <c r="F932" s="379" t="str">
        <f t="shared" si="44"/>
        <v>否</v>
      </c>
      <c r="G932" s="290" t="str">
        <f t="shared" si="45"/>
        <v>项</v>
      </c>
    </row>
    <row r="933" ht="36" customHeight="1" spans="1:7">
      <c r="A933" s="378" t="s">
        <v>1681</v>
      </c>
      <c r="B933" s="179" t="s">
        <v>1615</v>
      </c>
      <c r="C933" s="380">
        <v>0</v>
      </c>
      <c r="D933" s="380">
        <v>0</v>
      </c>
      <c r="E933" s="152" t="str">
        <f t="shared" si="46"/>
        <v/>
      </c>
      <c r="F933" s="379" t="str">
        <f t="shared" si="44"/>
        <v>否</v>
      </c>
      <c r="G933" s="290" t="str">
        <f t="shared" si="45"/>
        <v>项</v>
      </c>
    </row>
    <row r="934" ht="36" customHeight="1" spans="1:7">
      <c r="A934" s="378" t="s">
        <v>1682</v>
      </c>
      <c r="B934" s="179" t="s">
        <v>1683</v>
      </c>
      <c r="C934" s="380">
        <v>0</v>
      </c>
      <c r="D934" s="380">
        <v>805</v>
      </c>
      <c r="E934" s="152" t="str">
        <f t="shared" si="46"/>
        <v/>
      </c>
      <c r="F934" s="379" t="str">
        <f t="shared" si="44"/>
        <v>是</v>
      </c>
      <c r="G934" s="290" t="str">
        <f t="shared" si="45"/>
        <v>项</v>
      </c>
    </row>
    <row r="935" ht="36" customHeight="1" spans="1:7">
      <c r="A935" s="378" t="s">
        <v>1684</v>
      </c>
      <c r="B935" s="179" t="s">
        <v>1685</v>
      </c>
      <c r="C935" s="380">
        <v>700</v>
      </c>
      <c r="D935" s="380">
        <v>718</v>
      </c>
      <c r="E935" s="152">
        <f t="shared" si="46"/>
        <v>0.026</v>
      </c>
      <c r="F935" s="379" t="str">
        <f t="shared" si="44"/>
        <v>是</v>
      </c>
      <c r="G935" s="290" t="str">
        <f t="shared" si="45"/>
        <v>项</v>
      </c>
    </row>
    <row r="936" ht="36" customHeight="1" spans="1:7">
      <c r="A936" s="378" t="s">
        <v>1686</v>
      </c>
      <c r="B936" s="179" t="s">
        <v>1687</v>
      </c>
      <c r="C936" s="380">
        <f>SUM(C937:C963)</f>
        <v>25861</v>
      </c>
      <c r="D936" s="380">
        <f>SUM(D937:D963)</f>
        <v>7509</v>
      </c>
      <c r="E936" s="152">
        <f t="shared" si="46"/>
        <v>-0.71</v>
      </c>
      <c r="F936" s="379" t="str">
        <f t="shared" si="44"/>
        <v>是</v>
      </c>
      <c r="G936" s="290" t="str">
        <f t="shared" si="45"/>
        <v>款</v>
      </c>
    </row>
    <row r="937" ht="36" customHeight="1" spans="1:7">
      <c r="A937" s="378" t="s">
        <v>1688</v>
      </c>
      <c r="B937" s="179" t="s">
        <v>141</v>
      </c>
      <c r="C937" s="380">
        <v>100</v>
      </c>
      <c r="D937" s="380">
        <v>190</v>
      </c>
      <c r="E937" s="152">
        <f t="shared" si="46"/>
        <v>0.9</v>
      </c>
      <c r="F937" s="379" t="str">
        <f t="shared" si="44"/>
        <v>是</v>
      </c>
      <c r="G937" s="290" t="str">
        <f t="shared" si="45"/>
        <v>项</v>
      </c>
    </row>
    <row r="938" ht="36" customHeight="1" spans="1:7">
      <c r="A938" s="378" t="s">
        <v>1689</v>
      </c>
      <c r="B938" s="179" t="s">
        <v>143</v>
      </c>
      <c r="C938" s="380">
        <v>0</v>
      </c>
      <c r="D938" s="380">
        <v>0</v>
      </c>
      <c r="E938" s="152" t="str">
        <f t="shared" si="46"/>
        <v/>
      </c>
      <c r="F938" s="379" t="str">
        <f t="shared" si="44"/>
        <v>否</v>
      </c>
      <c r="G938" s="290" t="str">
        <f t="shared" si="45"/>
        <v>项</v>
      </c>
    </row>
    <row r="939" ht="36" customHeight="1" spans="1:7">
      <c r="A939" s="378" t="s">
        <v>1690</v>
      </c>
      <c r="B939" s="179" t="s">
        <v>145</v>
      </c>
      <c r="C939" s="380">
        <v>0</v>
      </c>
      <c r="D939" s="380">
        <v>0</v>
      </c>
      <c r="E939" s="152" t="str">
        <f t="shared" si="46"/>
        <v/>
      </c>
      <c r="F939" s="379" t="str">
        <f t="shared" si="44"/>
        <v>否</v>
      </c>
      <c r="G939" s="290" t="str">
        <f t="shared" si="45"/>
        <v>项</v>
      </c>
    </row>
    <row r="940" ht="36" customHeight="1" spans="1:7">
      <c r="A940" s="378" t="s">
        <v>1691</v>
      </c>
      <c r="B940" s="179" t="s">
        <v>1692</v>
      </c>
      <c r="C940" s="380">
        <v>310</v>
      </c>
      <c r="D940" s="380">
        <v>334</v>
      </c>
      <c r="E940" s="152">
        <f t="shared" si="46"/>
        <v>0.077</v>
      </c>
      <c r="F940" s="379" t="str">
        <f t="shared" si="44"/>
        <v>是</v>
      </c>
      <c r="G940" s="290" t="str">
        <f t="shared" si="45"/>
        <v>项</v>
      </c>
    </row>
    <row r="941" ht="36" customHeight="1" spans="1:7">
      <c r="A941" s="378" t="s">
        <v>1693</v>
      </c>
      <c r="B941" s="179" t="s">
        <v>1694</v>
      </c>
      <c r="C941" s="380">
        <v>24521</v>
      </c>
      <c r="D941" s="380">
        <v>6000</v>
      </c>
      <c r="E941" s="152">
        <f t="shared" si="46"/>
        <v>-0.755</v>
      </c>
      <c r="F941" s="379" t="str">
        <f t="shared" si="44"/>
        <v>是</v>
      </c>
      <c r="G941" s="290" t="str">
        <f t="shared" si="45"/>
        <v>项</v>
      </c>
    </row>
    <row r="942" ht="36" customHeight="1" spans="1:7">
      <c r="A942" s="378" t="s">
        <v>1695</v>
      </c>
      <c r="B942" s="179" t="s">
        <v>1696</v>
      </c>
      <c r="C942" s="380">
        <v>200</v>
      </c>
      <c r="D942" s="380">
        <v>273</v>
      </c>
      <c r="E942" s="152">
        <f t="shared" si="46"/>
        <v>0.365</v>
      </c>
      <c r="F942" s="379" t="str">
        <f t="shared" si="44"/>
        <v>是</v>
      </c>
      <c r="G942" s="290" t="str">
        <f t="shared" si="45"/>
        <v>项</v>
      </c>
    </row>
    <row r="943" ht="36" customHeight="1" spans="1:7">
      <c r="A943" s="378" t="s">
        <v>1697</v>
      </c>
      <c r="B943" s="179" t="s">
        <v>1698</v>
      </c>
      <c r="C943" s="380">
        <v>0</v>
      </c>
      <c r="D943" s="380">
        <v>0</v>
      </c>
      <c r="E943" s="152" t="str">
        <f t="shared" si="46"/>
        <v/>
      </c>
      <c r="F943" s="379" t="str">
        <f t="shared" si="44"/>
        <v>否</v>
      </c>
      <c r="G943" s="290" t="str">
        <f t="shared" si="45"/>
        <v>项</v>
      </c>
    </row>
    <row r="944" ht="36" customHeight="1" spans="1:7">
      <c r="A944" s="378" t="s">
        <v>1699</v>
      </c>
      <c r="B944" s="179" t="s">
        <v>1700</v>
      </c>
      <c r="C944" s="380">
        <v>50</v>
      </c>
      <c r="D944" s="380">
        <v>13</v>
      </c>
      <c r="E944" s="152">
        <f t="shared" si="46"/>
        <v>-0.74</v>
      </c>
      <c r="F944" s="379" t="str">
        <f t="shared" si="44"/>
        <v>是</v>
      </c>
      <c r="G944" s="290" t="str">
        <f t="shared" si="45"/>
        <v>项</v>
      </c>
    </row>
    <row r="945" ht="36" customHeight="1" spans="1:7">
      <c r="A945" s="378" t="s">
        <v>1701</v>
      </c>
      <c r="B945" s="179" t="s">
        <v>1702</v>
      </c>
      <c r="C945" s="380">
        <v>0</v>
      </c>
      <c r="D945" s="380">
        <v>0</v>
      </c>
      <c r="E945" s="152" t="str">
        <f t="shared" si="46"/>
        <v/>
      </c>
      <c r="F945" s="379" t="str">
        <f t="shared" si="44"/>
        <v>否</v>
      </c>
      <c r="G945" s="290" t="str">
        <f t="shared" si="45"/>
        <v>项</v>
      </c>
    </row>
    <row r="946" ht="36" customHeight="1" spans="1:7">
      <c r="A946" s="378" t="s">
        <v>1703</v>
      </c>
      <c r="B946" s="179" t="s">
        <v>1704</v>
      </c>
      <c r="C946" s="380">
        <v>3</v>
      </c>
      <c r="D946" s="380">
        <v>5</v>
      </c>
      <c r="E946" s="152">
        <f t="shared" si="46"/>
        <v>0.667</v>
      </c>
      <c r="F946" s="379" t="str">
        <f t="shared" si="44"/>
        <v>是</v>
      </c>
      <c r="G946" s="290" t="str">
        <f t="shared" si="45"/>
        <v>项</v>
      </c>
    </row>
    <row r="947" ht="36" customHeight="1" spans="1:7">
      <c r="A947" s="378" t="s">
        <v>1705</v>
      </c>
      <c r="B947" s="179" t="s">
        <v>1706</v>
      </c>
      <c r="C947" s="380">
        <v>2</v>
      </c>
      <c r="D947" s="380">
        <v>1</v>
      </c>
      <c r="E947" s="152">
        <f t="shared" si="46"/>
        <v>-0.5</v>
      </c>
      <c r="F947" s="379" t="str">
        <f t="shared" si="44"/>
        <v>是</v>
      </c>
      <c r="G947" s="290" t="str">
        <f t="shared" si="45"/>
        <v>项</v>
      </c>
    </row>
    <row r="948" ht="36" customHeight="1" spans="1:7">
      <c r="A948" s="378" t="s">
        <v>1707</v>
      </c>
      <c r="B948" s="179" t="s">
        <v>1708</v>
      </c>
      <c r="C948" s="380">
        <v>0</v>
      </c>
      <c r="D948" s="380">
        <v>0</v>
      </c>
      <c r="E948" s="152" t="str">
        <f t="shared" si="46"/>
        <v/>
      </c>
      <c r="F948" s="379" t="str">
        <f t="shared" si="44"/>
        <v>否</v>
      </c>
      <c r="G948" s="290" t="str">
        <f t="shared" si="45"/>
        <v>项</v>
      </c>
    </row>
    <row r="949" ht="36" customHeight="1" spans="1:7">
      <c r="A949" s="378" t="s">
        <v>1709</v>
      </c>
      <c r="B949" s="179" t="s">
        <v>1710</v>
      </c>
      <c r="C949" s="380">
        <v>0</v>
      </c>
      <c r="D949" s="380">
        <v>0</v>
      </c>
      <c r="E949" s="152" t="str">
        <f t="shared" si="46"/>
        <v/>
      </c>
      <c r="F949" s="379" t="str">
        <f t="shared" si="44"/>
        <v>否</v>
      </c>
      <c r="G949" s="290" t="str">
        <f t="shared" si="45"/>
        <v>项</v>
      </c>
    </row>
    <row r="950" ht="36" customHeight="1" spans="1:7">
      <c r="A950" s="378" t="s">
        <v>1711</v>
      </c>
      <c r="B950" s="179" t="s">
        <v>1712</v>
      </c>
      <c r="C950" s="380">
        <v>10</v>
      </c>
      <c r="D950" s="380">
        <v>9</v>
      </c>
      <c r="E950" s="152">
        <f t="shared" si="46"/>
        <v>-0.1</v>
      </c>
      <c r="F950" s="379" t="str">
        <f t="shared" si="44"/>
        <v>是</v>
      </c>
      <c r="G950" s="290" t="str">
        <f t="shared" si="45"/>
        <v>项</v>
      </c>
    </row>
    <row r="951" ht="36" customHeight="1" spans="1:7">
      <c r="A951" s="378" t="s">
        <v>1713</v>
      </c>
      <c r="B951" s="179" t="s">
        <v>1714</v>
      </c>
      <c r="C951" s="380">
        <v>50</v>
      </c>
      <c r="D951" s="380">
        <v>38</v>
      </c>
      <c r="E951" s="152">
        <f t="shared" si="46"/>
        <v>-0.24</v>
      </c>
      <c r="F951" s="379" t="str">
        <f t="shared" si="44"/>
        <v>是</v>
      </c>
      <c r="G951" s="290" t="str">
        <f t="shared" si="45"/>
        <v>项</v>
      </c>
    </row>
    <row r="952" ht="36" customHeight="1" spans="1:7">
      <c r="A952" s="378" t="s">
        <v>1715</v>
      </c>
      <c r="B952" s="179" t="s">
        <v>1716</v>
      </c>
      <c r="C952" s="380">
        <v>0</v>
      </c>
      <c r="D952" s="380">
        <v>0</v>
      </c>
      <c r="E952" s="152" t="str">
        <f t="shared" si="46"/>
        <v/>
      </c>
      <c r="F952" s="379" t="str">
        <f t="shared" si="44"/>
        <v>否</v>
      </c>
      <c r="G952" s="290" t="str">
        <f t="shared" si="45"/>
        <v>项</v>
      </c>
    </row>
    <row r="953" ht="36" customHeight="1" spans="1:7">
      <c r="A953" s="378" t="s">
        <v>1717</v>
      </c>
      <c r="B953" s="179" t="s">
        <v>1718</v>
      </c>
      <c r="C953" s="380">
        <v>0</v>
      </c>
      <c r="D953" s="380">
        <v>0</v>
      </c>
      <c r="E953" s="152" t="str">
        <f t="shared" si="46"/>
        <v/>
      </c>
      <c r="F953" s="379" t="str">
        <f t="shared" si="44"/>
        <v>否</v>
      </c>
      <c r="G953" s="290" t="str">
        <f t="shared" si="45"/>
        <v>项</v>
      </c>
    </row>
    <row r="954" ht="36" customHeight="1" spans="1:7">
      <c r="A954" s="378" t="s">
        <v>1719</v>
      </c>
      <c r="B954" s="179" t="s">
        <v>1720</v>
      </c>
      <c r="C954" s="380">
        <v>0</v>
      </c>
      <c r="D954" s="380">
        <v>0</v>
      </c>
      <c r="E954" s="152" t="str">
        <f t="shared" si="46"/>
        <v/>
      </c>
      <c r="F954" s="379" t="str">
        <f t="shared" si="44"/>
        <v>否</v>
      </c>
      <c r="G954" s="290" t="str">
        <f t="shared" si="45"/>
        <v>项</v>
      </c>
    </row>
    <row r="955" ht="36" customHeight="1" spans="1:7">
      <c r="A955" s="378" t="s">
        <v>1721</v>
      </c>
      <c r="B955" s="179" t="s">
        <v>1722</v>
      </c>
      <c r="C955" s="380">
        <v>0</v>
      </c>
      <c r="D955" s="380">
        <v>0</v>
      </c>
      <c r="E955" s="152" t="str">
        <f t="shared" si="46"/>
        <v/>
      </c>
      <c r="F955" s="379" t="str">
        <f t="shared" si="44"/>
        <v>否</v>
      </c>
      <c r="G955" s="290" t="str">
        <f t="shared" si="45"/>
        <v>项</v>
      </c>
    </row>
    <row r="956" ht="36" customHeight="1" spans="1:7">
      <c r="A956" s="378" t="s">
        <v>1723</v>
      </c>
      <c r="B956" s="179" t="s">
        <v>1724</v>
      </c>
      <c r="C956" s="380">
        <v>40</v>
      </c>
      <c r="D956" s="380">
        <v>115</v>
      </c>
      <c r="E956" s="152">
        <f t="shared" si="46"/>
        <v>1.875</v>
      </c>
      <c r="F956" s="379" t="str">
        <f t="shared" si="44"/>
        <v>是</v>
      </c>
      <c r="G956" s="290" t="str">
        <f t="shared" si="45"/>
        <v>项</v>
      </c>
    </row>
    <row r="957" ht="36" customHeight="1" spans="1:7">
      <c r="A957" s="378" t="s">
        <v>1725</v>
      </c>
      <c r="B957" s="179" t="s">
        <v>1726</v>
      </c>
      <c r="C957" s="380">
        <v>0</v>
      </c>
      <c r="D957" s="380">
        <v>0</v>
      </c>
      <c r="E957" s="152" t="str">
        <f t="shared" si="46"/>
        <v/>
      </c>
      <c r="F957" s="379" t="str">
        <f t="shared" si="44"/>
        <v>否</v>
      </c>
      <c r="G957" s="290" t="str">
        <f t="shared" si="45"/>
        <v>项</v>
      </c>
    </row>
    <row r="958" ht="36" customHeight="1" spans="1:7">
      <c r="A958" s="378" t="s">
        <v>1727</v>
      </c>
      <c r="B958" s="179" t="s">
        <v>1672</v>
      </c>
      <c r="C958" s="380">
        <v>0</v>
      </c>
      <c r="D958" s="380">
        <v>0</v>
      </c>
      <c r="E958" s="152" t="str">
        <f t="shared" si="46"/>
        <v/>
      </c>
      <c r="F958" s="379" t="str">
        <f t="shared" si="44"/>
        <v>否</v>
      </c>
      <c r="G958" s="290" t="str">
        <f t="shared" si="45"/>
        <v>项</v>
      </c>
    </row>
    <row r="959" ht="36" customHeight="1" spans="1:7">
      <c r="A959" s="378" t="s">
        <v>1728</v>
      </c>
      <c r="B959" s="179" t="s">
        <v>1729</v>
      </c>
      <c r="C959" s="380">
        <v>25</v>
      </c>
      <c r="D959" s="380">
        <v>15</v>
      </c>
      <c r="E959" s="152">
        <f t="shared" si="46"/>
        <v>-0.4</v>
      </c>
      <c r="F959" s="379" t="str">
        <f t="shared" si="44"/>
        <v>是</v>
      </c>
      <c r="G959" s="290" t="str">
        <f t="shared" si="45"/>
        <v>项</v>
      </c>
    </row>
    <row r="960" ht="36" customHeight="1" spans="1:7">
      <c r="A960" s="378" t="s">
        <v>1730</v>
      </c>
      <c r="B960" s="179" t="s">
        <v>1731</v>
      </c>
      <c r="C960" s="380">
        <v>450</v>
      </c>
      <c r="D960" s="380">
        <v>500</v>
      </c>
      <c r="E960" s="152">
        <f t="shared" si="46"/>
        <v>0.111</v>
      </c>
      <c r="F960" s="379" t="str">
        <f t="shared" si="44"/>
        <v>是</v>
      </c>
      <c r="G960" s="290" t="str">
        <f t="shared" si="45"/>
        <v>项</v>
      </c>
    </row>
    <row r="961" ht="36" customHeight="1" spans="1:7">
      <c r="A961" s="378" t="s">
        <v>1732</v>
      </c>
      <c r="B961" s="179" t="s">
        <v>1733</v>
      </c>
      <c r="C961" s="380">
        <v>0</v>
      </c>
      <c r="D961" s="380">
        <v>0</v>
      </c>
      <c r="E961" s="152" t="str">
        <f t="shared" si="46"/>
        <v/>
      </c>
      <c r="F961" s="379" t="str">
        <f t="shared" si="44"/>
        <v>否</v>
      </c>
      <c r="G961" s="290" t="str">
        <f t="shared" si="45"/>
        <v>项</v>
      </c>
    </row>
    <row r="962" ht="36" customHeight="1" spans="1:7">
      <c r="A962" s="378" t="s">
        <v>1734</v>
      </c>
      <c r="B962" s="179" t="s">
        <v>1735</v>
      </c>
      <c r="C962" s="380">
        <v>0</v>
      </c>
      <c r="D962" s="380">
        <v>0</v>
      </c>
      <c r="E962" s="152" t="str">
        <f t="shared" si="46"/>
        <v/>
      </c>
      <c r="F962" s="379" t="str">
        <f t="shared" si="44"/>
        <v>否</v>
      </c>
      <c r="G962" s="290" t="str">
        <f t="shared" si="45"/>
        <v>项</v>
      </c>
    </row>
    <row r="963" ht="36" customHeight="1" spans="1:7">
      <c r="A963" s="378" t="s">
        <v>1736</v>
      </c>
      <c r="B963" s="179" t="s">
        <v>1737</v>
      </c>
      <c r="C963" s="380">
        <v>100</v>
      </c>
      <c r="D963" s="380">
        <v>16</v>
      </c>
      <c r="E963" s="152">
        <f t="shared" si="46"/>
        <v>-0.84</v>
      </c>
      <c r="F963" s="379" t="str">
        <f t="shared" si="44"/>
        <v>是</v>
      </c>
      <c r="G963" s="290" t="str">
        <f t="shared" si="45"/>
        <v>项</v>
      </c>
    </row>
    <row r="964" ht="36" customHeight="1" spans="1:7">
      <c r="A964" s="378" t="s">
        <v>1738</v>
      </c>
      <c r="B964" s="179" t="s">
        <v>1739</v>
      </c>
      <c r="C964" s="380">
        <f>SUM(C965:C974)</f>
        <v>19590</v>
      </c>
      <c r="D964" s="380">
        <f>SUM(D965:D974)</f>
        <v>18370</v>
      </c>
      <c r="E964" s="152">
        <f t="shared" si="46"/>
        <v>-0.062</v>
      </c>
      <c r="F964" s="379" t="str">
        <f t="shared" ref="F964:F1027" si="47">IF(LEN(A964)=3,"是",IF(B964&lt;&gt;"",IF(SUM(C964:D964)&lt;&gt;0,"是","否"),"是"))</f>
        <v>是</v>
      </c>
      <c r="G964" s="290" t="str">
        <f t="shared" ref="G964:G1027" si="48">IF(LEN(A964)=3,"类",IF(LEN(A964)=5,"款","项"))</f>
        <v>款</v>
      </c>
    </row>
    <row r="965" ht="36" customHeight="1" spans="1:7">
      <c r="A965" s="378" t="s">
        <v>1740</v>
      </c>
      <c r="B965" s="179" t="s">
        <v>141</v>
      </c>
      <c r="C965" s="380">
        <v>150</v>
      </c>
      <c r="D965" s="380">
        <v>0</v>
      </c>
      <c r="E965" s="152">
        <f t="shared" si="46"/>
        <v>-1</v>
      </c>
      <c r="F965" s="379" t="str">
        <f t="shared" si="47"/>
        <v>是</v>
      </c>
      <c r="G965" s="290" t="str">
        <f t="shared" si="48"/>
        <v>项</v>
      </c>
    </row>
    <row r="966" ht="36" customHeight="1" spans="1:7">
      <c r="A966" s="378" t="s">
        <v>1741</v>
      </c>
      <c r="B966" s="179" t="s">
        <v>143</v>
      </c>
      <c r="C966" s="380">
        <v>0</v>
      </c>
      <c r="D966" s="380">
        <v>0</v>
      </c>
      <c r="E966" s="152" t="str">
        <f t="shared" si="46"/>
        <v/>
      </c>
      <c r="F966" s="379" t="str">
        <f t="shared" si="47"/>
        <v>否</v>
      </c>
      <c r="G966" s="290" t="str">
        <f t="shared" si="48"/>
        <v>项</v>
      </c>
    </row>
    <row r="967" ht="36" customHeight="1" spans="1:7">
      <c r="A967" s="378" t="s">
        <v>1742</v>
      </c>
      <c r="B967" s="179" t="s">
        <v>145</v>
      </c>
      <c r="C967" s="380">
        <v>0</v>
      </c>
      <c r="D967" s="380">
        <v>0</v>
      </c>
      <c r="E967" s="152" t="str">
        <f t="shared" si="46"/>
        <v/>
      </c>
      <c r="F967" s="379" t="str">
        <f t="shared" si="47"/>
        <v>否</v>
      </c>
      <c r="G967" s="290" t="str">
        <f t="shared" si="48"/>
        <v>项</v>
      </c>
    </row>
    <row r="968" ht="36" customHeight="1" spans="1:7">
      <c r="A968" s="378" t="s">
        <v>1743</v>
      </c>
      <c r="B968" s="179" t="s">
        <v>1744</v>
      </c>
      <c r="C968" s="380">
        <v>15500</v>
      </c>
      <c r="D968" s="380">
        <v>7827</v>
      </c>
      <c r="E968" s="152">
        <f t="shared" si="46"/>
        <v>-0.495</v>
      </c>
      <c r="F968" s="379" t="str">
        <f t="shared" si="47"/>
        <v>是</v>
      </c>
      <c r="G968" s="290" t="str">
        <f t="shared" si="48"/>
        <v>项</v>
      </c>
    </row>
    <row r="969" ht="36" customHeight="1" spans="1:7">
      <c r="A969" s="378" t="s">
        <v>1745</v>
      </c>
      <c r="B969" s="179" t="s">
        <v>1746</v>
      </c>
      <c r="C969" s="380">
        <v>1400</v>
      </c>
      <c r="D969" s="380">
        <v>8000</v>
      </c>
      <c r="E969" s="152">
        <f t="shared" si="46"/>
        <v>4.714</v>
      </c>
      <c r="F969" s="379" t="str">
        <f t="shared" si="47"/>
        <v>是</v>
      </c>
      <c r="G969" s="290" t="str">
        <f t="shared" si="48"/>
        <v>项</v>
      </c>
    </row>
    <row r="970" ht="36" customHeight="1" spans="1:7">
      <c r="A970" s="378" t="s">
        <v>1747</v>
      </c>
      <c r="B970" s="179" t="s">
        <v>1748</v>
      </c>
      <c r="C970" s="380">
        <v>25</v>
      </c>
      <c r="D970" s="380">
        <v>7</v>
      </c>
      <c r="E970" s="152">
        <f t="shared" si="46"/>
        <v>-0.72</v>
      </c>
      <c r="F970" s="379" t="str">
        <f t="shared" si="47"/>
        <v>是</v>
      </c>
      <c r="G970" s="290" t="str">
        <f t="shared" si="48"/>
        <v>项</v>
      </c>
    </row>
    <row r="971" ht="36" customHeight="1" spans="1:7">
      <c r="A971" s="378" t="s">
        <v>1749</v>
      </c>
      <c r="B971" s="179" t="s">
        <v>1750</v>
      </c>
      <c r="C971" s="380">
        <v>15</v>
      </c>
      <c r="D971" s="380">
        <v>0</v>
      </c>
      <c r="E971" s="152">
        <f t="shared" si="46"/>
        <v>-1</v>
      </c>
      <c r="F971" s="379" t="str">
        <f t="shared" si="47"/>
        <v>是</v>
      </c>
      <c r="G971" s="290" t="str">
        <f t="shared" si="48"/>
        <v>项</v>
      </c>
    </row>
    <row r="972" ht="36" customHeight="1" spans="1:7">
      <c r="A972" s="378" t="s">
        <v>1751</v>
      </c>
      <c r="B972" s="179" t="s">
        <v>1752</v>
      </c>
      <c r="C972" s="380">
        <v>0</v>
      </c>
      <c r="D972" s="380">
        <v>0</v>
      </c>
      <c r="E972" s="152" t="str">
        <f t="shared" si="46"/>
        <v/>
      </c>
      <c r="F972" s="379" t="str">
        <f t="shared" si="47"/>
        <v>否</v>
      </c>
      <c r="G972" s="290" t="str">
        <f t="shared" si="48"/>
        <v>项</v>
      </c>
    </row>
    <row r="973" ht="36" customHeight="1" spans="1:7">
      <c r="A973" s="378" t="s">
        <v>1753</v>
      </c>
      <c r="B973" s="179" t="s">
        <v>159</v>
      </c>
      <c r="C973" s="380">
        <v>0</v>
      </c>
      <c r="D973" s="380">
        <v>0</v>
      </c>
      <c r="E973" s="152" t="str">
        <f t="shared" si="46"/>
        <v/>
      </c>
      <c r="F973" s="379" t="str">
        <f t="shared" si="47"/>
        <v>否</v>
      </c>
      <c r="G973" s="290" t="str">
        <f t="shared" si="48"/>
        <v>项</v>
      </c>
    </row>
    <row r="974" ht="36" customHeight="1" spans="1:7">
      <c r="A974" s="378" t="s">
        <v>1754</v>
      </c>
      <c r="B974" s="179" t="s">
        <v>1755</v>
      </c>
      <c r="C974" s="380">
        <v>2500</v>
      </c>
      <c r="D974" s="380">
        <v>2536</v>
      </c>
      <c r="E974" s="152">
        <f t="shared" si="46"/>
        <v>0.014</v>
      </c>
      <c r="F974" s="379" t="str">
        <f t="shared" si="47"/>
        <v>是</v>
      </c>
      <c r="G974" s="290" t="str">
        <f t="shared" si="48"/>
        <v>项</v>
      </c>
    </row>
    <row r="975" ht="36" customHeight="1" spans="1:7">
      <c r="A975" s="378" t="s">
        <v>1756</v>
      </c>
      <c r="B975" s="179" t="s">
        <v>1757</v>
      </c>
      <c r="C975" s="380">
        <f>SUM(C976:C981)</f>
        <v>2540</v>
      </c>
      <c r="D975" s="380">
        <f>SUM(D976:D981)</f>
        <v>3135</v>
      </c>
      <c r="E975" s="152">
        <f t="shared" si="46"/>
        <v>0.234</v>
      </c>
      <c r="F975" s="379" t="str">
        <f t="shared" si="47"/>
        <v>是</v>
      </c>
      <c r="G975" s="290" t="str">
        <f t="shared" si="48"/>
        <v>款</v>
      </c>
    </row>
    <row r="976" ht="36" customHeight="1" spans="1:7">
      <c r="A976" s="378" t="s">
        <v>1758</v>
      </c>
      <c r="B976" s="179" t="s">
        <v>1759</v>
      </c>
      <c r="C976" s="380">
        <v>15</v>
      </c>
      <c r="D976" s="380">
        <v>615</v>
      </c>
      <c r="E976" s="152">
        <f t="shared" si="46"/>
        <v>40</v>
      </c>
      <c r="F976" s="379" t="str">
        <f t="shared" si="47"/>
        <v>是</v>
      </c>
      <c r="G976" s="290" t="str">
        <f t="shared" si="48"/>
        <v>项</v>
      </c>
    </row>
    <row r="977" ht="36" customHeight="1" spans="1:7">
      <c r="A977" s="378" t="s">
        <v>1760</v>
      </c>
      <c r="B977" s="179" t="s">
        <v>1761</v>
      </c>
      <c r="C977" s="380">
        <v>0</v>
      </c>
      <c r="D977" s="380">
        <v>0</v>
      </c>
      <c r="E977" s="152" t="str">
        <f t="shared" si="46"/>
        <v/>
      </c>
      <c r="F977" s="379" t="str">
        <f t="shared" si="47"/>
        <v>否</v>
      </c>
      <c r="G977" s="290" t="str">
        <f t="shared" si="48"/>
        <v>项</v>
      </c>
    </row>
    <row r="978" ht="36" customHeight="1" spans="1:7">
      <c r="A978" s="378" t="s">
        <v>1762</v>
      </c>
      <c r="B978" s="179" t="s">
        <v>1763</v>
      </c>
      <c r="C978" s="380">
        <v>2300</v>
      </c>
      <c r="D978" s="380">
        <v>2290</v>
      </c>
      <c r="E978" s="152">
        <f t="shared" si="46"/>
        <v>-0.004</v>
      </c>
      <c r="F978" s="379" t="str">
        <f t="shared" si="47"/>
        <v>是</v>
      </c>
      <c r="G978" s="290" t="str">
        <f t="shared" si="48"/>
        <v>项</v>
      </c>
    </row>
    <row r="979" ht="36" customHeight="1" spans="1:7">
      <c r="A979" s="378" t="s">
        <v>1764</v>
      </c>
      <c r="B979" s="179" t="s">
        <v>1765</v>
      </c>
      <c r="C979" s="380">
        <v>150</v>
      </c>
      <c r="D979" s="380">
        <v>97</v>
      </c>
      <c r="E979" s="152">
        <f t="shared" si="46"/>
        <v>-0.353</v>
      </c>
      <c r="F979" s="379" t="str">
        <f t="shared" si="47"/>
        <v>是</v>
      </c>
      <c r="G979" s="290" t="str">
        <f t="shared" si="48"/>
        <v>项</v>
      </c>
    </row>
    <row r="980" ht="36" customHeight="1" spans="1:7">
      <c r="A980" s="378" t="s">
        <v>1766</v>
      </c>
      <c r="B980" s="179" t="s">
        <v>1767</v>
      </c>
      <c r="C980" s="380">
        <v>0</v>
      </c>
      <c r="D980" s="380">
        <v>0</v>
      </c>
      <c r="E980" s="152" t="str">
        <f t="shared" si="46"/>
        <v/>
      </c>
      <c r="F980" s="379" t="str">
        <f t="shared" si="47"/>
        <v>否</v>
      </c>
      <c r="G980" s="290" t="str">
        <f t="shared" si="48"/>
        <v>项</v>
      </c>
    </row>
    <row r="981" ht="36" customHeight="1" spans="1:7">
      <c r="A981" s="378" t="s">
        <v>1768</v>
      </c>
      <c r="B981" s="179" t="s">
        <v>1769</v>
      </c>
      <c r="C981" s="380">
        <v>75</v>
      </c>
      <c r="D981" s="380">
        <v>133</v>
      </c>
      <c r="E981" s="152">
        <f t="shared" si="46"/>
        <v>0.773</v>
      </c>
      <c r="F981" s="379" t="str">
        <f t="shared" si="47"/>
        <v>是</v>
      </c>
      <c r="G981" s="290" t="str">
        <f t="shared" si="48"/>
        <v>项</v>
      </c>
    </row>
    <row r="982" ht="36" customHeight="1" spans="1:7">
      <c r="A982" s="378" t="s">
        <v>1770</v>
      </c>
      <c r="B982" s="179" t="s">
        <v>1771</v>
      </c>
      <c r="C982" s="380">
        <f>SUM(C983:C987)</f>
        <v>2103</v>
      </c>
      <c r="D982" s="380">
        <f>SUM(D983:D987)</f>
        <v>350</v>
      </c>
      <c r="E982" s="152">
        <f t="shared" si="46"/>
        <v>-0.834</v>
      </c>
      <c r="F982" s="379" t="str">
        <f t="shared" si="47"/>
        <v>是</v>
      </c>
      <c r="G982" s="290" t="str">
        <f t="shared" si="48"/>
        <v>款</v>
      </c>
    </row>
    <row r="983" ht="36" customHeight="1" spans="1:7">
      <c r="A983" s="378" t="s">
        <v>1772</v>
      </c>
      <c r="B983" s="179" t="s">
        <v>1773</v>
      </c>
      <c r="C983" s="380">
        <v>0</v>
      </c>
      <c r="D983" s="380">
        <v>0</v>
      </c>
      <c r="E983" s="152" t="str">
        <f t="shared" si="46"/>
        <v/>
      </c>
      <c r="F983" s="379" t="str">
        <f t="shared" si="47"/>
        <v>否</v>
      </c>
      <c r="G983" s="290" t="str">
        <f t="shared" si="48"/>
        <v>项</v>
      </c>
    </row>
    <row r="984" ht="36" customHeight="1" spans="1:7">
      <c r="A984" s="378" t="s">
        <v>1774</v>
      </c>
      <c r="B984" s="179" t="s">
        <v>1775</v>
      </c>
      <c r="C984" s="380">
        <v>250</v>
      </c>
      <c r="D984" s="380">
        <v>350</v>
      </c>
      <c r="E984" s="152">
        <f t="shared" si="46"/>
        <v>0.4</v>
      </c>
      <c r="F984" s="379" t="str">
        <f t="shared" si="47"/>
        <v>是</v>
      </c>
      <c r="G984" s="290" t="str">
        <f t="shared" si="48"/>
        <v>项</v>
      </c>
    </row>
    <row r="985" ht="36" customHeight="1" spans="1:7">
      <c r="A985" s="378" t="s">
        <v>1776</v>
      </c>
      <c r="B985" s="179" t="s">
        <v>1777</v>
      </c>
      <c r="C985" s="380">
        <v>1500</v>
      </c>
      <c r="D985" s="380">
        <v>0</v>
      </c>
      <c r="E985" s="152">
        <f t="shared" si="46"/>
        <v>-1</v>
      </c>
      <c r="F985" s="379" t="str">
        <f t="shared" si="47"/>
        <v>是</v>
      </c>
      <c r="G985" s="290" t="str">
        <f t="shared" si="48"/>
        <v>项</v>
      </c>
    </row>
    <row r="986" ht="36" customHeight="1" spans="1:7">
      <c r="A986" s="378" t="s">
        <v>1778</v>
      </c>
      <c r="B986" s="179" t="s">
        <v>1779</v>
      </c>
      <c r="C986" s="380">
        <v>303</v>
      </c>
      <c r="D986" s="380">
        <v>0</v>
      </c>
      <c r="E986" s="152">
        <f t="shared" si="46"/>
        <v>-1</v>
      </c>
      <c r="F986" s="379" t="str">
        <f t="shared" si="47"/>
        <v>是</v>
      </c>
      <c r="G986" s="290" t="str">
        <f t="shared" si="48"/>
        <v>项</v>
      </c>
    </row>
    <row r="987" ht="36" customHeight="1" spans="1:7">
      <c r="A987" s="378" t="s">
        <v>1780</v>
      </c>
      <c r="B987" s="179" t="s">
        <v>1781</v>
      </c>
      <c r="C987" s="380">
        <v>50</v>
      </c>
      <c r="D987" s="380">
        <v>0</v>
      </c>
      <c r="E987" s="152">
        <f t="shared" si="46"/>
        <v>-1</v>
      </c>
      <c r="F987" s="379" t="str">
        <f t="shared" si="47"/>
        <v>是</v>
      </c>
      <c r="G987" s="290" t="str">
        <f t="shared" si="48"/>
        <v>项</v>
      </c>
    </row>
    <row r="988" ht="36" customHeight="1" spans="1:7">
      <c r="A988" s="378" t="s">
        <v>1782</v>
      </c>
      <c r="B988" s="179" t="s">
        <v>1783</v>
      </c>
      <c r="C988" s="380">
        <f>SUM(C989:C990)</f>
        <v>0</v>
      </c>
      <c r="D988" s="380">
        <f>SUM(D989:D990)</f>
        <v>0</v>
      </c>
      <c r="E988" s="152" t="str">
        <f t="shared" si="46"/>
        <v/>
      </c>
      <c r="F988" s="379" t="str">
        <f t="shared" si="47"/>
        <v>否</v>
      </c>
      <c r="G988" s="290" t="str">
        <f t="shared" si="48"/>
        <v>款</v>
      </c>
    </row>
    <row r="989" ht="36" customHeight="1" spans="1:7">
      <c r="A989" s="378" t="s">
        <v>1784</v>
      </c>
      <c r="B989" s="179" t="s">
        <v>1785</v>
      </c>
      <c r="C989" s="380">
        <v>0</v>
      </c>
      <c r="D989" s="380">
        <v>0</v>
      </c>
      <c r="E989" s="152" t="str">
        <f t="shared" si="46"/>
        <v/>
      </c>
      <c r="F989" s="379" t="str">
        <f t="shared" si="47"/>
        <v>否</v>
      </c>
      <c r="G989" s="290" t="str">
        <f t="shared" si="48"/>
        <v>项</v>
      </c>
    </row>
    <row r="990" ht="36" customHeight="1" spans="1:7">
      <c r="A990" s="378" t="s">
        <v>1786</v>
      </c>
      <c r="B990" s="179" t="s">
        <v>1787</v>
      </c>
      <c r="C990" s="380">
        <v>0</v>
      </c>
      <c r="D990" s="380">
        <v>0</v>
      </c>
      <c r="E990" s="152" t="str">
        <f t="shared" si="46"/>
        <v/>
      </c>
      <c r="F990" s="379" t="str">
        <f t="shared" si="47"/>
        <v>否</v>
      </c>
      <c r="G990" s="290" t="str">
        <f t="shared" si="48"/>
        <v>项</v>
      </c>
    </row>
    <row r="991" ht="36" customHeight="1" spans="1:7">
      <c r="A991" s="378" t="s">
        <v>1788</v>
      </c>
      <c r="B991" s="179" t="s">
        <v>1789</v>
      </c>
      <c r="C991" s="380">
        <f>SUM(C992:C993)</f>
        <v>3500</v>
      </c>
      <c r="D991" s="380">
        <f>SUM(D992:D993)</f>
        <v>3000</v>
      </c>
      <c r="E991" s="152">
        <f t="shared" si="46"/>
        <v>-0.143</v>
      </c>
      <c r="F991" s="379" t="str">
        <f t="shared" si="47"/>
        <v>是</v>
      </c>
      <c r="G991" s="290" t="str">
        <f t="shared" si="48"/>
        <v>款</v>
      </c>
    </row>
    <row r="992" ht="36" customHeight="1" spans="1:7">
      <c r="A992" s="378" t="s">
        <v>1790</v>
      </c>
      <c r="B992" s="179" t="s">
        <v>1791</v>
      </c>
      <c r="C992" s="380">
        <v>0</v>
      </c>
      <c r="D992" s="380">
        <v>0</v>
      </c>
      <c r="E992" s="152" t="str">
        <f t="shared" si="46"/>
        <v/>
      </c>
      <c r="F992" s="379" t="str">
        <f t="shared" si="47"/>
        <v>否</v>
      </c>
      <c r="G992" s="290" t="str">
        <f t="shared" si="48"/>
        <v>项</v>
      </c>
    </row>
    <row r="993" ht="36" customHeight="1" spans="1:7">
      <c r="A993" s="378" t="s">
        <v>1792</v>
      </c>
      <c r="B993" s="179" t="s">
        <v>1793</v>
      </c>
      <c r="C993" s="380">
        <v>3500</v>
      </c>
      <c r="D993" s="380">
        <v>3000</v>
      </c>
      <c r="E993" s="152">
        <f t="shared" si="46"/>
        <v>-0.143</v>
      </c>
      <c r="F993" s="379" t="str">
        <f t="shared" si="47"/>
        <v>是</v>
      </c>
      <c r="G993" s="290" t="str">
        <f t="shared" si="48"/>
        <v>项</v>
      </c>
    </row>
    <row r="994" ht="36" customHeight="1" spans="1:7">
      <c r="A994" s="378" t="s">
        <v>94</v>
      </c>
      <c r="B994" s="171" t="s">
        <v>95</v>
      </c>
      <c r="C994" s="380">
        <f>SUM(C995,C1017,C1027,C1037,C1044,C1049)</f>
        <v>4125</v>
      </c>
      <c r="D994" s="380">
        <f>SUM(D995,D1017,D1027,D1037,D1044,D1049)</f>
        <v>2011</v>
      </c>
      <c r="E994" s="152">
        <f t="shared" si="46"/>
        <v>-0.512</v>
      </c>
      <c r="F994" s="379" t="str">
        <f t="shared" si="47"/>
        <v>是</v>
      </c>
      <c r="G994" s="290" t="str">
        <f t="shared" si="48"/>
        <v>类</v>
      </c>
    </row>
    <row r="995" ht="36" customHeight="1" spans="1:7">
      <c r="A995" s="378" t="s">
        <v>1794</v>
      </c>
      <c r="B995" s="179" t="s">
        <v>1795</v>
      </c>
      <c r="C995" s="380">
        <f>SUM(C996:C1016)</f>
        <v>1933</v>
      </c>
      <c r="D995" s="380">
        <f>SUM(D996:D1016)</f>
        <v>1711</v>
      </c>
      <c r="E995" s="152">
        <f t="shared" si="46"/>
        <v>-0.115</v>
      </c>
      <c r="F995" s="379" t="str">
        <f t="shared" si="47"/>
        <v>是</v>
      </c>
      <c r="G995" s="290" t="str">
        <f t="shared" si="48"/>
        <v>款</v>
      </c>
    </row>
    <row r="996" ht="36" customHeight="1" spans="1:7">
      <c r="A996" s="378" t="s">
        <v>1796</v>
      </c>
      <c r="B996" s="179" t="s">
        <v>141</v>
      </c>
      <c r="C996" s="380">
        <v>250</v>
      </c>
      <c r="D996" s="380">
        <v>400</v>
      </c>
      <c r="E996" s="152">
        <f t="shared" ref="E996:E1059" si="49">IF(C996&gt;0,D996/C996-1,IF(C996&lt;0,-(D996/C996-1),""))</f>
        <v>0.6</v>
      </c>
      <c r="F996" s="379" t="str">
        <f t="shared" si="47"/>
        <v>是</v>
      </c>
      <c r="G996" s="290" t="str">
        <f t="shared" si="48"/>
        <v>项</v>
      </c>
    </row>
    <row r="997" ht="36" customHeight="1" spans="1:7">
      <c r="A997" s="378" t="s">
        <v>1797</v>
      </c>
      <c r="B997" s="179" t="s">
        <v>143</v>
      </c>
      <c r="C997" s="380">
        <v>0</v>
      </c>
      <c r="D997" s="380">
        <v>0</v>
      </c>
      <c r="E997" s="152" t="str">
        <f t="shared" si="49"/>
        <v/>
      </c>
      <c r="F997" s="379" t="str">
        <f t="shared" si="47"/>
        <v>否</v>
      </c>
      <c r="G997" s="290" t="str">
        <f t="shared" si="48"/>
        <v>项</v>
      </c>
    </row>
    <row r="998" ht="36" customHeight="1" spans="1:7">
      <c r="A998" s="378" t="s">
        <v>1798</v>
      </c>
      <c r="B998" s="179" t="s">
        <v>145</v>
      </c>
      <c r="C998" s="380">
        <v>0</v>
      </c>
      <c r="D998" s="380">
        <v>0</v>
      </c>
      <c r="E998" s="152" t="str">
        <f t="shared" si="49"/>
        <v/>
      </c>
      <c r="F998" s="379" t="str">
        <f t="shared" si="47"/>
        <v>否</v>
      </c>
      <c r="G998" s="290" t="str">
        <f t="shared" si="48"/>
        <v>项</v>
      </c>
    </row>
    <row r="999" ht="36" customHeight="1" spans="1:7">
      <c r="A999" s="378" t="s">
        <v>1799</v>
      </c>
      <c r="B999" s="179" t="s">
        <v>1800</v>
      </c>
      <c r="C999" s="380">
        <v>600</v>
      </c>
      <c r="D999" s="380">
        <v>307</v>
      </c>
      <c r="E999" s="152">
        <f t="shared" si="49"/>
        <v>-0.488</v>
      </c>
      <c r="F999" s="379" t="str">
        <f t="shared" si="47"/>
        <v>是</v>
      </c>
      <c r="G999" s="290" t="str">
        <f t="shared" si="48"/>
        <v>项</v>
      </c>
    </row>
    <row r="1000" ht="36" customHeight="1" spans="1:7">
      <c r="A1000" s="378" t="s">
        <v>1801</v>
      </c>
      <c r="B1000" s="179" t="s">
        <v>1802</v>
      </c>
      <c r="C1000" s="380">
        <v>1058</v>
      </c>
      <c r="D1000" s="380">
        <v>1000</v>
      </c>
      <c r="E1000" s="152">
        <f t="shared" si="49"/>
        <v>-0.055</v>
      </c>
      <c r="F1000" s="379" t="str">
        <f t="shared" si="47"/>
        <v>是</v>
      </c>
      <c r="G1000" s="290" t="str">
        <f t="shared" si="48"/>
        <v>项</v>
      </c>
    </row>
    <row r="1001" ht="36" customHeight="1" spans="1:7">
      <c r="A1001" s="378" t="s">
        <v>1803</v>
      </c>
      <c r="B1001" s="179" t="s">
        <v>1804</v>
      </c>
      <c r="C1001" s="380">
        <v>0</v>
      </c>
      <c r="D1001" s="380">
        <v>0</v>
      </c>
      <c r="E1001" s="152" t="str">
        <f t="shared" si="49"/>
        <v/>
      </c>
      <c r="F1001" s="379" t="str">
        <f t="shared" si="47"/>
        <v>否</v>
      </c>
      <c r="G1001" s="290" t="str">
        <f t="shared" si="48"/>
        <v>项</v>
      </c>
    </row>
    <row r="1002" ht="36" customHeight="1" spans="1:7">
      <c r="A1002" s="378" t="s">
        <v>1805</v>
      </c>
      <c r="B1002" s="179" t="s">
        <v>1806</v>
      </c>
      <c r="C1002" s="380">
        <v>0</v>
      </c>
      <c r="D1002" s="380">
        <v>0</v>
      </c>
      <c r="E1002" s="152" t="str">
        <f t="shared" si="49"/>
        <v/>
      </c>
      <c r="F1002" s="379" t="str">
        <f t="shared" si="47"/>
        <v>否</v>
      </c>
      <c r="G1002" s="290" t="str">
        <f t="shared" si="48"/>
        <v>项</v>
      </c>
    </row>
    <row r="1003" ht="36" customHeight="1" spans="1:7">
      <c r="A1003" s="378" t="s">
        <v>1807</v>
      </c>
      <c r="B1003" s="179" t="s">
        <v>1808</v>
      </c>
      <c r="C1003" s="380">
        <v>0</v>
      </c>
      <c r="D1003" s="380">
        <v>0</v>
      </c>
      <c r="E1003" s="152" t="str">
        <f t="shared" si="49"/>
        <v/>
      </c>
      <c r="F1003" s="379" t="str">
        <f t="shared" si="47"/>
        <v>否</v>
      </c>
      <c r="G1003" s="290" t="str">
        <f t="shared" si="48"/>
        <v>项</v>
      </c>
    </row>
    <row r="1004" ht="36" customHeight="1" spans="1:7">
      <c r="A1004" s="378" t="s">
        <v>1809</v>
      </c>
      <c r="B1004" s="179" t="s">
        <v>1810</v>
      </c>
      <c r="C1004" s="380">
        <v>0</v>
      </c>
      <c r="D1004" s="380">
        <v>4</v>
      </c>
      <c r="E1004" s="152" t="str">
        <f t="shared" si="49"/>
        <v/>
      </c>
      <c r="F1004" s="379" t="str">
        <f t="shared" si="47"/>
        <v>是</v>
      </c>
      <c r="G1004" s="290" t="str">
        <f t="shared" si="48"/>
        <v>项</v>
      </c>
    </row>
    <row r="1005" ht="36" customHeight="1" spans="1:7">
      <c r="A1005" s="378" t="s">
        <v>1811</v>
      </c>
      <c r="B1005" s="179" t="s">
        <v>1812</v>
      </c>
      <c r="C1005" s="380">
        <v>0</v>
      </c>
      <c r="D1005" s="380">
        <v>0</v>
      </c>
      <c r="E1005" s="152" t="str">
        <f t="shared" si="49"/>
        <v/>
      </c>
      <c r="F1005" s="379" t="str">
        <f t="shared" si="47"/>
        <v>否</v>
      </c>
      <c r="G1005" s="290" t="str">
        <f t="shared" si="48"/>
        <v>项</v>
      </c>
    </row>
    <row r="1006" ht="36" customHeight="1" spans="1:7">
      <c r="A1006" s="378" t="s">
        <v>1813</v>
      </c>
      <c r="B1006" s="179" t="s">
        <v>1814</v>
      </c>
      <c r="C1006" s="380">
        <v>0</v>
      </c>
      <c r="D1006" s="380">
        <v>0</v>
      </c>
      <c r="E1006" s="152" t="str">
        <f t="shared" si="49"/>
        <v/>
      </c>
      <c r="F1006" s="379" t="str">
        <f t="shared" si="47"/>
        <v>否</v>
      </c>
      <c r="G1006" s="290" t="str">
        <f t="shared" si="48"/>
        <v>项</v>
      </c>
    </row>
    <row r="1007" ht="36" customHeight="1" spans="1:7">
      <c r="A1007" s="378" t="s">
        <v>1815</v>
      </c>
      <c r="B1007" s="179" t="s">
        <v>1816</v>
      </c>
      <c r="C1007" s="380">
        <v>0</v>
      </c>
      <c r="D1007" s="380">
        <v>0</v>
      </c>
      <c r="E1007" s="152" t="str">
        <f t="shared" si="49"/>
        <v/>
      </c>
      <c r="F1007" s="379" t="str">
        <f t="shared" si="47"/>
        <v>否</v>
      </c>
      <c r="G1007" s="290" t="str">
        <f t="shared" si="48"/>
        <v>项</v>
      </c>
    </row>
    <row r="1008" ht="36" customHeight="1" spans="1:7">
      <c r="A1008" s="378" t="s">
        <v>1817</v>
      </c>
      <c r="B1008" s="179" t="s">
        <v>1818</v>
      </c>
      <c r="C1008" s="380">
        <v>0</v>
      </c>
      <c r="D1008" s="380">
        <v>0</v>
      </c>
      <c r="E1008" s="152" t="str">
        <f t="shared" si="49"/>
        <v/>
      </c>
      <c r="F1008" s="379" t="str">
        <f t="shared" si="47"/>
        <v>否</v>
      </c>
      <c r="G1008" s="290" t="str">
        <f t="shared" si="48"/>
        <v>项</v>
      </c>
    </row>
    <row r="1009" ht="36" customHeight="1" spans="1:7">
      <c r="A1009" s="378" t="s">
        <v>1819</v>
      </c>
      <c r="B1009" s="179" t="s">
        <v>1820</v>
      </c>
      <c r="C1009" s="380">
        <v>0</v>
      </c>
      <c r="D1009" s="380">
        <v>0</v>
      </c>
      <c r="E1009" s="152" t="str">
        <f t="shared" si="49"/>
        <v/>
      </c>
      <c r="F1009" s="379" t="str">
        <f t="shared" si="47"/>
        <v>否</v>
      </c>
      <c r="G1009" s="290" t="str">
        <f t="shared" si="48"/>
        <v>项</v>
      </c>
    </row>
    <row r="1010" ht="36" customHeight="1" spans="1:7">
      <c r="A1010" s="378" t="s">
        <v>1821</v>
      </c>
      <c r="B1010" s="179" t="s">
        <v>1822</v>
      </c>
      <c r="C1010" s="380">
        <v>0</v>
      </c>
      <c r="D1010" s="380">
        <v>0</v>
      </c>
      <c r="E1010" s="152" t="str">
        <f t="shared" si="49"/>
        <v/>
      </c>
      <c r="F1010" s="379" t="str">
        <f t="shared" si="47"/>
        <v>否</v>
      </c>
      <c r="G1010" s="290" t="str">
        <f t="shared" si="48"/>
        <v>项</v>
      </c>
    </row>
    <row r="1011" ht="36" customHeight="1" spans="1:7">
      <c r="A1011" s="378" t="s">
        <v>1823</v>
      </c>
      <c r="B1011" s="179" t="s">
        <v>1824</v>
      </c>
      <c r="C1011" s="380">
        <v>0</v>
      </c>
      <c r="D1011" s="380">
        <v>0</v>
      </c>
      <c r="E1011" s="152" t="str">
        <f t="shared" si="49"/>
        <v/>
      </c>
      <c r="F1011" s="379" t="str">
        <f t="shared" si="47"/>
        <v>否</v>
      </c>
      <c r="G1011" s="290" t="str">
        <f t="shared" si="48"/>
        <v>项</v>
      </c>
    </row>
    <row r="1012" ht="36" customHeight="1" spans="1:7">
      <c r="A1012" s="378" t="s">
        <v>1825</v>
      </c>
      <c r="B1012" s="179" t="s">
        <v>1826</v>
      </c>
      <c r="C1012" s="380">
        <v>0</v>
      </c>
      <c r="D1012" s="380">
        <v>0</v>
      </c>
      <c r="E1012" s="152" t="str">
        <f t="shared" si="49"/>
        <v/>
      </c>
      <c r="F1012" s="379" t="str">
        <f t="shared" si="47"/>
        <v>否</v>
      </c>
      <c r="G1012" s="290" t="str">
        <f t="shared" si="48"/>
        <v>项</v>
      </c>
    </row>
    <row r="1013" ht="36" customHeight="1" spans="1:7">
      <c r="A1013" s="378" t="s">
        <v>1827</v>
      </c>
      <c r="B1013" s="179" t="s">
        <v>1828</v>
      </c>
      <c r="C1013" s="380">
        <v>0</v>
      </c>
      <c r="D1013" s="380">
        <v>0</v>
      </c>
      <c r="E1013" s="152" t="str">
        <f t="shared" si="49"/>
        <v/>
      </c>
      <c r="F1013" s="379" t="str">
        <f t="shared" si="47"/>
        <v>否</v>
      </c>
      <c r="G1013" s="290" t="str">
        <f t="shared" si="48"/>
        <v>项</v>
      </c>
    </row>
    <row r="1014" ht="36" customHeight="1" spans="1:7">
      <c r="A1014" s="378" t="s">
        <v>1829</v>
      </c>
      <c r="B1014" s="179" t="s">
        <v>1830</v>
      </c>
      <c r="C1014" s="380">
        <v>0</v>
      </c>
      <c r="D1014" s="380">
        <v>0</v>
      </c>
      <c r="E1014" s="152" t="str">
        <f t="shared" si="49"/>
        <v/>
      </c>
      <c r="F1014" s="379" t="str">
        <f t="shared" si="47"/>
        <v>否</v>
      </c>
      <c r="G1014" s="290" t="str">
        <f t="shared" si="48"/>
        <v>项</v>
      </c>
    </row>
    <row r="1015" ht="36" customHeight="1" spans="1:7">
      <c r="A1015" s="378" t="s">
        <v>1831</v>
      </c>
      <c r="B1015" s="179" t="s">
        <v>1832</v>
      </c>
      <c r="C1015" s="380">
        <v>0</v>
      </c>
      <c r="D1015" s="380">
        <v>0</v>
      </c>
      <c r="E1015" s="152" t="str">
        <f t="shared" si="49"/>
        <v/>
      </c>
      <c r="F1015" s="379" t="str">
        <f t="shared" si="47"/>
        <v>否</v>
      </c>
      <c r="G1015" s="290" t="str">
        <f t="shared" si="48"/>
        <v>项</v>
      </c>
    </row>
    <row r="1016" ht="36" customHeight="1" spans="1:7">
      <c r="A1016" s="378" t="s">
        <v>1833</v>
      </c>
      <c r="B1016" s="179" t="s">
        <v>1834</v>
      </c>
      <c r="C1016" s="380">
        <v>25</v>
      </c>
      <c r="D1016" s="380">
        <v>0</v>
      </c>
      <c r="E1016" s="152">
        <f t="shared" si="49"/>
        <v>-1</v>
      </c>
      <c r="F1016" s="379" t="str">
        <f t="shared" si="47"/>
        <v>是</v>
      </c>
      <c r="G1016" s="290" t="str">
        <f t="shared" si="48"/>
        <v>项</v>
      </c>
    </row>
    <row r="1017" ht="36" customHeight="1" spans="1:7">
      <c r="A1017" s="378" t="s">
        <v>1835</v>
      </c>
      <c r="B1017" s="179" t="s">
        <v>1836</v>
      </c>
      <c r="C1017" s="380">
        <f>SUM(C1018:C1026)</f>
        <v>1300</v>
      </c>
      <c r="D1017" s="380">
        <f>SUM(D1018:D1026)</f>
        <v>0</v>
      </c>
      <c r="E1017" s="152">
        <f t="shared" si="49"/>
        <v>-1</v>
      </c>
      <c r="F1017" s="379" t="str">
        <f t="shared" si="47"/>
        <v>是</v>
      </c>
      <c r="G1017" s="290" t="str">
        <f t="shared" si="48"/>
        <v>款</v>
      </c>
    </row>
    <row r="1018" ht="36" customHeight="1" spans="1:7">
      <c r="A1018" s="378" t="s">
        <v>1837</v>
      </c>
      <c r="B1018" s="179" t="s">
        <v>141</v>
      </c>
      <c r="C1018" s="380">
        <v>0</v>
      </c>
      <c r="D1018" s="380">
        <v>0</v>
      </c>
      <c r="E1018" s="152" t="str">
        <f t="shared" si="49"/>
        <v/>
      </c>
      <c r="F1018" s="379" t="str">
        <f t="shared" si="47"/>
        <v>否</v>
      </c>
      <c r="G1018" s="290" t="str">
        <f t="shared" si="48"/>
        <v>项</v>
      </c>
    </row>
    <row r="1019" ht="36" customHeight="1" spans="1:7">
      <c r="A1019" s="378" t="s">
        <v>1838</v>
      </c>
      <c r="B1019" s="179" t="s">
        <v>143</v>
      </c>
      <c r="C1019" s="380">
        <v>0</v>
      </c>
      <c r="D1019" s="380">
        <v>0</v>
      </c>
      <c r="E1019" s="152" t="str">
        <f t="shared" si="49"/>
        <v/>
      </c>
      <c r="F1019" s="379" t="str">
        <f t="shared" si="47"/>
        <v>否</v>
      </c>
      <c r="G1019" s="290" t="str">
        <f t="shared" si="48"/>
        <v>项</v>
      </c>
    </row>
    <row r="1020" ht="36" customHeight="1" spans="1:7">
      <c r="A1020" s="378" t="s">
        <v>1839</v>
      </c>
      <c r="B1020" s="179" t="s">
        <v>145</v>
      </c>
      <c r="C1020" s="380">
        <v>0</v>
      </c>
      <c r="D1020" s="380">
        <v>0</v>
      </c>
      <c r="E1020" s="152" t="str">
        <f t="shared" si="49"/>
        <v/>
      </c>
      <c r="F1020" s="379" t="str">
        <f t="shared" si="47"/>
        <v>否</v>
      </c>
      <c r="G1020" s="290" t="str">
        <f t="shared" si="48"/>
        <v>项</v>
      </c>
    </row>
    <row r="1021" ht="36" customHeight="1" spans="1:7">
      <c r="A1021" s="378" t="s">
        <v>1840</v>
      </c>
      <c r="B1021" s="179" t="s">
        <v>1841</v>
      </c>
      <c r="C1021" s="380">
        <v>0</v>
      </c>
      <c r="D1021" s="380">
        <v>0</v>
      </c>
      <c r="E1021" s="152" t="str">
        <f t="shared" si="49"/>
        <v/>
      </c>
      <c r="F1021" s="379" t="str">
        <f t="shared" si="47"/>
        <v>否</v>
      </c>
      <c r="G1021" s="290" t="str">
        <f t="shared" si="48"/>
        <v>项</v>
      </c>
    </row>
    <row r="1022" ht="36" customHeight="1" spans="1:7">
      <c r="A1022" s="378" t="s">
        <v>1842</v>
      </c>
      <c r="B1022" s="179" t="s">
        <v>1843</v>
      </c>
      <c r="C1022" s="380">
        <v>0</v>
      </c>
      <c r="D1022" s="380">
        <v>0</v>
      </c>
      <c r="E1022" s="152" t="str">
        <f t="shared" si="49"/>
        <v/>
      </c>
      <c r="F1022" s="379" t="str">
        <f t="shared" si="47"/>
        <v>否</v>
      </c>
      <c r="G1022" s="290" t="str">
        <f t="shared" si="48"/>
        <v>项</v>
      </c>
    </row>
    <row r="1023" ht="36" customHeight="1" spans="1:7">
      <c r="A1023" s="378" t="s">
        <v>1844</v>
      </c>
      <c r="B1023" s="179" t="s">
        <v>1845</v>
      </c>
      <c r="C1023" s="380">
        <v>0</v>
      </c>
      <c r="D1023" s="380">
        <v>0</v>
      </c>
      <c r="E1023" s="152" t="str">
        <f t="shared" si="49"/>
        <v/>
      </c>
      <c r="F1023" s="379" t="str">
        <f t="shared" si="47"/>
        <v>否</v>
      </c>
      <c r="G1023" s="290" t="str">
        <f t="shared" si="48"/>
        <v>项</v>
      </c>
    </row>
    <row r="1024" ht="36" customHeight="1" spans="1:7">
      <c r="A1024" s="378" t="s">
        <v>1846</v>
      </c>
      <c r="B1024" s="179" t="s">
        <v>1847</v>
      </c>
      <c r="C1024" s="380">
        <v>0</v>
      </c>
      <c r="D1024" s="380">
        <v>0</v>
      </c>
      <c r="E1024" s="152" t="str">
        <f t="shared" si="49"/>
        <v/>
      </c>
      <c r="F1024" s="379" t="str">
        <f t="shared" si="47"/>
        <v>否</v>
      </c>
      <c r="G1024" s="290" t="str">
        <f t="shared" si="48"/>
        <v>项</v>
      </c>
    </row>
    <row r="1025" ht="36" customHeight="1" spans="1:7">
      <c r="A1025" s="378" t="s">
        <v>1848</v>
      </c>
      <c r="B1025" s="179" t="s">
        <v>1849</v>
      </c>
      <c r="C1025" s="380">
        <v>0</v>
      </c>
      <c r="D1025" s="380">
        <v>0</v>
      </c>
      <c r="E1025" s="152" t="str">
        <f t="shared" si="49"/>
        <v/>
      </c>
      <c r="F1025" s="379" t="str">
        <f t="shared" si="47"/>
        <v>否</v>
      </c>
      <c r="G1025" s="290" t="str">
        <f t="shared" si="48"/>
        <v>项</v>
      </c>
    </row>
    <row r="1026" ht="36" customHeight="1" spans="1:7">
      <c r="A1026" s="378" t="s">
        <v>1850</v>
      </c>
      <c r="B1026" s="179" t="s">
        <v>1851</v>
      </c>
      <c r="C1026" s="380">
        <v>1300</v>
      </c>
      <c r="D1026" s="380">
        <v>0</v>
      </c>
      <c r="E1026" s="152">
        <f t="shared" si="49"/>
        <v>-1</v>
      </c>
      <c r="F1026" s="379" t="str">
        <f t="shared" si="47"/>
        <v>是</v>
      </c>
      <c r="G1026" s="290" t="str">
        <f t="shared" si="48"/>
        <v>项</v>
      </c>
    </row>
    <row r="1027" ht="36" customHeight="1" spans="1:7">
      <c r="A1027" s="378" t="s">
        <v>1852</v>
      </c>
      <c r="B1027" s="179" t="s">
        <v>1853</v>
      </c>
      <c r="C1027" s="380">
        <f>SUM(C1028:C1036)</f>
        <v>0</v>
      </c>
      <c r="D1027" s="380">
        <f>SUM(D1028:D1036)</f>
        <v>0</v>
      </c>
      <c r="E1027" s="152" t="str">
        <f t="shared" si="49"/>
        <v/>
      </c>
      <c r="F1027" s="379" t="str">
        <f t="shared" si="47"/>
        <v>否</v>
      </c>
      <c r="G1027" s="290" t="str">
        <f t="shared" si="48"/>
        <v>款</v>
      </c>
    </row>
    <row r="1028" ht="36" customHeight="1" spans="1:7">
      <c r="A1028" s="378" t="s">
        <v>1854</v>
      </c>
      <c r="B1028" s="179" t="s">
        <v>141</v>
      </c>
      <c r="C1028" s="380">
        <v>0</v>
      </c>
      <c r="D1028" s="380">
        <v>0</v>
      </c>
      <c r="E1028" s="152" t="str">
        <f t="shared" si="49"/>
        <v/>
      </c>
      <c r="F1028" s="379" t="str">
        <f t="shared" ref="F1028:F1091" si="50">IF(LEN(A1028)=3,"是",IF(B1028&lt;&gt;"",IF(SUM(C1028:D1028)&lt;&gt;0,"是","否"),"是"))</f>
        <v>否</v>
      </c>
      <c r="G1028" s="290" t="str">
        <f t="shared" ref="G1028:G1091" si="51">IF(LEN(A1028)=3,"类",IF(LEN(A1028)=5,"款","项"))</f>
        <v>项</v>
      </c>
    </row>
    <row r="1029" ht="36" customHeight="1" spans="1:7">
      <c r="A1029" s="378" t="s">
        <v>1855</v>
      </c>
      <c r="B1029" s="179" t="s">
        <v>143</v>
      </c>
      <c r="C1029" s="380">
        <v>0</v>
      </c>
      <c r="D1029" s="380">
        <v>0</v>
      </c>
      <c r="E1029" s="152" t="str">
        <f t="shared" si="49"/>
        <v/>
      </c>
      <c r="F1029" s="379" t="str">
        <f t="shared" si="50"/>
        <v>否</v>
      </c>
      <c r="G1029" s="290" t="str">
        <f t="shared" si="51"/>
        <v>项</v>
      </c>
    </row>
    <row r="1030" ht="36" customHeight="1" spans="1:7">
      <c r="A1030" s="378" t="s">
        <v>1856</v>
      </c>
      <c r="B1030" s="179" t="s">
        <v>145</v>
      </c>
      <c r="C1030" s="380">
        <v>0</v>
      </c>
      <c r="D1030" s="380">
        <v>0</v>
      </c>
      <c r="E1030" s="152" t="str">
        <f t="shared" si="49"/>
        <v/>
      </c>
      <c r="F1030" s="379" t="str">
        <f t="shared" si="50"/>
        <v>否</v>
      </c>
      <c r="G1030" s="290" t="str">
        <f t="shared" si="51"/>
        <v>项</v>
      </c>
    </row>
    <row r="1031" ht="36" customHeight="1" spans="1:7">
      <c r="A1031" s="378" t="s">
        <v>1857</v>
      </c>
      <c r="B1031" s="179" t="s">
        <v>1858</v>
      </c>
      <c r="C1031" s="380">
        <v>0</v>
      </c>
      <c r="D1031" s="380">
        <v>0</v>
      </c>
      <c r="E1031" s="152" t="str">
        <f t="shared" si="49"/>
        <v/>
      </c>
      <c r="F1031" s="379" t="str">
        <f t="shared" si="50"/>
        <v>否</v>
      </c>
      <c r="G1031" s="290" t="str">
        <f t="shared" si="51"/>
        <v>项</v>
      </c>
    </row>
    <row r="1032" ht="36" customHeight="1" spans="1:7">
      <c r="A1032" s="378" t="s">
        <v>1859</v>
      </c>
      <c r="B1032" s="179" t="s">
        <v>1860</v>
      </c>
      <c r="C1032" s="380">
        <v>0</v>
      </c>
      <c r="D1032" s="380">
        <v>0</v>
      </c>
      <c r="E1032" s="152" t="str">
        <f t="shared" si="49"/>
        <v/>
      </c>
      <c r="F1032" s="379" t="str">
        <f t="shared" si="50"/>
        <v>否</v>
      </c>
      <c r="G1032" s="290" t="str">
        <f t="shared" si="51"/>
        <v>项</v>
      </c>
    </row>
    <row r="1033" ht="36" customHeight="1" spans="1:7">
      <c r="A1033" s="378" t="s">
        <v>1861</v>
      </c>
      <c r="B1033" s="179" t="s">
        <v>1862</v>
      </c>
      <c r="C1033" s="380">
        <v>0</v>
      </c>
      <c r="D1033" s="380">
        <v>0</v>
      </c>
      <c r="E1033" s="152" t="str">
        <f t="shared" si="49"/>
        <v/>
      </c>
      <c r="F1033" s="379" t="str">
        <f t="shared" si="50"/>
        <v>否</v>
      </c>
      <c r="G1033" s="290" t="str">
        <f t="shared" si="51"/>
        <v>项</v>
      </c>
    </row>
    <row r="1034" ht="36" customHeight="1" spans="1:7">
      <c r="A1034" s="378" t="s">
        <v>1863</v>
      </c>
      <c r="B1034" s="179" t="s">
        <v>1864</v>
      </c>
      <c r="C1034" s="380">
        <v>0</v>
      </c>
      <c r="D1034" s="380">
        <v>0</v>
      </c>
      <c r="E1034" s="152" t="str">
        <f t="shared" si="49"/>
        <v/>
      </c>
      <c r="F1034" s="379" t="str">
        <f t="shared" si="50"/>
        <v>否</v>
      </c>
      <c r="G1034" s="290" t="str">
        <f t="shared" si="51"/>
        <v>项</v>
      </c>
    </row>
    <row r="1035" ht="36" customHeight="1" spans="1:7">
      <c r="A1035" s="378" t="s">
        <v>1865</v>
      </c>
      <c r="B1035" s="179" t="s">
        <v>1866</v>
      </c>
      <c r="C1035" s="380">
        <v>0</v>
      </c>
      <c r="D1035" s="380">
        <v>0</v>
      </c>
      <c r="E1035" s="152" t="str">
        <f t="shared" si="49"/>
        <v/>
      </c>
      <c r="F1035" s="379" t="str">
        <f t="shared" si="50"/>
        <v>否</v>
      </c>
      <c r="G1035" s="290" t="str">
        <f t="shared" si="51"/>
        <v>项</v>
      </c>
    </row>
    <row r="1036" ht="36" customHeight="1" spans="1:7">
      <c r="A1036" s="378" t="s">
        <v>1867</v>
      </c>
      <c r="B1036" s="179" t="s">
        <v>1868</v>
      </c>
      <c r="C1036" s="380">
        <v>0</v>
      </c>
      <c r="D1036" s="380">
        <v>0</v>
      </c>
      <c r="E1036" s="152" t="str">
        <f t="shared" si="49"/>
        <v/>
      </c>
      <c r="F1036" s="379" t="str">
        <f t="shared" si="50"/>
        <v>否</v>
      </c>
      <c r="G1036" s="290" t="str">
        <f t="shared" si="51"/>
        <v>项</v>
      </c>
    </row>
    <row r="1037" ht="36" customHeight="1" spans="1:7">
      <c r="A1037" s="378" t="s">
        <v>1869</v>
      </c>
      <c r="B1037" s="179" t="s">
        <v>1870</v>
      </c>
      <c r="C1037" s="380">
        <f>SUM(C1038:C1043)</f>
        <v>0</v>
      </c>
      <c r="D1037" s="380">
        <f>SUM(D1038:D1043)</f>
        <v>0</v>
      </c>
      <c r="E1037" s="152" t="str">
        <f t="shared" si="49"/>
        <v/>
      </c>
      <c r="F1037" s="379" t="str">
        <f t="shared" si="50"/>
        <v>否</v>
      </c>
      <c r="G1037" s="290" t="str">
        <f t="shared" si="51"/>
        <v>款</v>
      </c>
    </row>
    <row r="1038" ht="36" customHeight="1" spans="1:7">
      <c r="A1038" s="378" t="s">
        <v>1871</v>
      </c>
      <c r="B1038" s="179" t="s">
        <v>141</v>
      </c>
      <c r="C1038" s="380">
        <v>0</v>
      </c>
      <c r="D1038" s="380">
        <v>0</v>
      </c>
      <c r="E1038" s="152" t="str">
        <f t="shared" si="49"/>
        <v/>
      </c>
      <c r="F1038" s="379" t="str">
        <f t="shared" si="50"/>
        <v>否</v>
      </c>
      <c r="G1038" s="290" t="str">
        <f t="shared" si="51"/>
        <v>项</v>
      </c>
    </row>
    <row r="1039" ht="36" customHeight="1" spans="1:7">
      <c r="A1039" s="378" t="s">
        <v>1872</v>
      </c>
      <c r="B1039" s="179" t="s">
        <v>143</v>
      </c>
      <c r="C1039" s="380">
        <v>0</v>
      </c>
      <c r="D1039" s="380">
        <v>0</v>
      </c>
      <c r="E1039" s="152" t="str">
        <f t="shared" si="49"/>
        <v/>
      </c>
      <c r="F1039" s="379" t="str">
        <f t="shared" si="50"/>
        <v>否</v>
      </c>
      <c r="G1039" s="290" t="str">
        <f t="shared" si="51"/>
        <v>项</v>
      </c>
    </row>
    <row r="1040" ht="36" customHeight="1" spans="1:7">
      <c r="A1040" s="378" t="s">
        <v>1873</v>
      </c>
      <c r="B1040" s="179" t="s">
        <v>145</v>
      </c>
      <c r="C1040" s="380">
        <v>0</v>
      </c>
      <c r="D1040" s="380">
        <v>0</v>
      </c>
      <c r="E1040" s="152" t="str">
        <f t="shared" si="49"/>
        <v/>
      </c>
      <c r="F1040" s="379" t="str">
        <f t="shared" si="50"/>
        <v>否</v>
      </c>
      <c r="G1040" s="290" t="str">
        <f t="shared" si="51"/>
        <v>项</v>
      </c>
    </row>
    <row r="1041" ht="36" customHeight="1" spans="1:7">
      <c r="A1041" s="378" t="s">
        <v>1874</v>
      </c>
      <c r="B1041" s="179" t="s">
        <v>1849</v>
      </c>
      <c r="C1041" s="380">
        <v>0</v>
      </c>
      <c r="D1041" s="380">
        <v>0</v>
      </c>
      <c r="E1041" s="152" t="str">
        <f t="shared" si="49"/>
        <v/>
      </c>
      <c r="F1041" s="379" t="str">
        <f t="shared" si="50"/>
        <v>否</v>
      </c>
      <c r="G1041" s="290" t="str">
        <f t="shared" si="51"/>
        <v>项</v>
      </c>
    </row>
    <row r="1042" ht="36" customHeight="1" spans="1:7">
      <c r="A1042" s="378" t="s">
        <v>1875</v>
      </c>
      <c r="B1042" s="179" t="s">
        <v>1876</v>
      </c>
      <c r="C1042" s="380">
        <v>0</v>
      </c>
      <c r="D1042" s="380">
        <v>0</v>
      </c>
      <c r="E1042" s="152" t="str">
        <f t="shared" si="49"/>
        <v/>
      </c>
      <c r="F1042" s="379" t="str">
        <f t="shared" si="50"/>
        <v>否</v>
      </c>
      <c r="G1042" s="290" t="str">
        <f t="shared" si="51"/>
        <v>项</v>
      </c>
    </row>
    <row r="1043" ht="36" customHeight="1" spans="1:7">
      <c r="A1043" s="378" t="s">
        <v>1877</v>
      </c>
      <c r="B1043" s="179" t="s">
        <v>1878</v>
      </c>
      <c r="C1043" s="380">
        <v>0</v>
      </c>
      <c r="D1043" s="380">
        <v>0</v>
      </c>
      <c r="E1043" s="152" t="str">
        <f t="shared" si="49"/>
        <v/>
      </c>
      <c r="F1043" s="379" t="str">
        <f t="shared" si="50"/>
        <v>否</v>
      </c>
      <c r="G1043" s="290" t="str">
        <f t="shared" si="51"/>
        <v>项</v>
      </c>
    </row>
    <row r="1044" ht="36" customHeight="1" spans="1:7">
      <c r="A1044" s="378" t="s">
        <v>1879</v>
      </c>
      <c r="B1044" s="179" t="s">
        <v>1880</v>
      </c>
      <c r="C1044" s="380">
        <f>SUM(C1045:C1048)</f>
        <v>0</v>
      </c>
      <c r="D1044" s="380">
        <f>SUM(D1045:D1048)</f>
        <v>0</v>
      </c>
      <c r="E1044" s="152" t="str">
        <f t="shared" si="49"/>
        <v/>
      </c>
      <c r="F1044" s="379" t="str">
        <f t="shared" si="50"/>
        <v>否</v>
      </c>
      <c r="G1044" s="290" t="str">
        <f t="shared" si="51"/>
        <v>款</v>
      </c>
    </row>
    <row r="1045" ht="36" customHeight="1" spans="1:7">
      <c r="A1045" s="378" t="s">
        <v>1881</v>
      </c>
      <c r="B1045" s="179" t="s">
        <v>1882</v>
      </c>
      <c r="C1045" s="380">
        <v>0</v>
      </c>
      <c r="D1045" s="380">
        <v>0</v>
      </c>
      <c r="E1045" s="152" t="str">
        <f t="shared" si="49"/>
        <v/>
      </c>
      <c r="F1045" s="379" t="str">
        <f t="shared" si="50"/>
        <v>否</v>
      </c>
      <c r="G1045" s="290" t="str">
        <f t="shared" si="51"/>
        <v>项</v>
      </c>
    </row>
    <row r="1046" ht="36" customHeight="1" spans="1:7">
      <c r="A1046" s="378" t="s">
        <v>1883</v>
      </c>
      <c r="B1046" s="179" t="s">
        <v>1884</v>
      </c>
      <c r="C1046" s="380">
        <v>0</v>
      </c>
      <c r="D1046" s="380">
        <v>0</v>
      </c>
      <c r="E1046" s="152" t="str">
        <f t="shared" si="49"/>
        <v/>
      </c>
      <c r="F1046" s="379" t="str">
        <f t="shared" si="50"/>
        <v>否</v>
      </c>
      <c r="G1046" s="290" t="str">
        <f t="shared" si="51"/>
        <v>项</v>
      </c>
    </row>
    <row r="1047" ht="36" customHeight="1" spans="1:7">
      <c r="A1047" s="378" t="s">
        <v>1885</v>
      </c>
      <c r="B1047" s="179" t="s">
        <v>1886</v>
      </c>
      <c r="C1047" s="380">
        <v>0</v>
      </c>
      <c r="D1047" s="380">
        <v>0</v>
      </c>
      <c r="E1047" s="152" t="str">
        <f t="shared" si="49"/>
        <v/>
      </c>
      <c r="F1047" s="379" t="str">
        <f t="shared" si="50"/>
        <v>否</v>
      </c>
      <c r="G1047" s="290" t="str">
        <f t="shared" si="51"/>
        <v>项</v>
      </c>
    </row>
    <row r="1048" ht="36" customHeight="1" spans="1:7">
      <c r="A1048" s="378" t="s">
        <v>1887</v>
      </c>
      <c r="B1048" s="179" t="s">
        <v>1888</v>
      </c>
      <c r="C1048" s="380">
        <v>0</v>
      </c>
      <c r="D1048" s="380">
        <v>0</v>
      </c>
      <c r="E1048" s="152" t="str">
        <f t="shared" si="49"/>
        <v/>
      </c>
      <c r="F1048" s="379" t="str">
        <f t="shared" si="50"/>
        <v>否</v>
      </c>
      <c r="G1048" s="290" t="str">
        <f t="shared" si="51"/>
        <v>项</v>
      </c>
    </row>
    <row r="1049" ht="36" customHeight="1" spans="1:7">
      <c r="A1049" s="378" t="s">
        <v>1889</v>
      </c>
      <c r="B1049" s="179" t="s">
        <v>1890</v>
      </c>
      <c r="C1049" s="380">
        <f>SUM(C1050:C1051)</f>
        <v>892</v>
      </c>
      <c r="D1049" s="380">
        <f>SUM(D1050:D1051)</f>
        <v>300</v>
      </c>
      <c r="E1049" s="152">
        <f t="shared" si="49"/>
        <v>-0.664</v>
      </c>
      <c r="F1049" s="379" t="str">
        <f t="shared" si="50"/>
        <v>是</v>
      </c>
      <c r="G1049" s="290" t="str">
        <f t="shared" si="51"/>
        <v>款</v>
      </c>
    </row>
    <row r="1050" ht="36" customHeight="1" spans="1:7">
      <c r="A1050" s="378" t="s">
        <v>1891</v>
      </c>
      <c r="B1050" s="179" t="s">
        <v>1892</v>
      </c>
      <c r="C1050" s="380">
        <v>570</v>
      </c>
      <c r="D1050" s="380">
        <v>300</v>
      </c>
      <c r="E1050" s="152">
        <f t="shared" si="49"/>
        <v>-0.474</v>
      </c>
      <c r="F1050" s="379" t="str">
        <f t="shared" si="50"/>
        <v>是</v>
      </c>
      <c r="G1050" s="290" t="str">
        <f t="shared" si="51"/>
        <v>项</v>
      </c>
    </row>
    <row r="1051" ht="36" customHeight="1" spans="1:7">
      <c r="A1051" s="378" t="s">
        <v>1893</v>
      </c>
      <c r="B1051" s="179" t="s">
        <v>1894</v>
      </c>
      <c r="C1051" s="380">
        <v>322</v>
      </c>
      <c r="D1051" s="380">
        <v>0</v>
      </c>
      <c r="E1051" s="152">
        <f t="shared" si="49"/>
        <v>-1</v>
      </c>
      <c r="F1051" s="379" t="str">
        <f t="shared" si="50"/>
        <v>是</v>
      </c>
      <c r="G1051" s="290" t="str">
        <f t="shared" si="51"/>
        <v>项</v>
      </c>
    </row>
    <row r="1052" ht="36" customHeight="1" spans="1:7">
      <c r="A1052" s="378" t="s">
        <v>96</v>
      </c>
      <c r="B1052" s="171" t="s">
        <v>97</v>
      </c>
      <c r="C1052" s="380">
        <f>SUM(C1053,C1063,C1079,C1084,C1095,C1102,C1110)</f>
        <v>707</v>
      </c>
      <c r="D1052" s="380">
        <f>SUM(D1053,D1063,D1079,D1084,D1095,D1102,D1110)</f>
        <v>673</v>
      </c>
      <c r="E1052" s="152">
        <f t="shared" si="49"/>
        <v>-0.048</v>
      </c>
      <c r="F1052" s="379" t="str">
        <f t="shared" si="50"/>
        <v>是</v>
      </c>
      <c r="G1052" s="290" t="str">
        <f t="shared" si="51"/>
        <v>类</v>
      </c>
    </row>
    <row r="1053" ht="36" customHeight="1" spans="1:7">
      <c r="A1053" s="378" t="s">
        <v>1895</v>
      </c>
      <c r="B1053" s="179" t="s">
        <v>1896</v>
      </c>
      <c r="C1053" s="380">
        <f>SUM(C1054:C1062)</f>
        <v>0</v>
      </c>
      <c r="D1053" s="380">
        <f>SUM(D1054:D1062)</f>
        <v>0</v>
      </c>
      <c r="E1053" s="152" t="str">
        <f t="shared" si="49"/>
        <v/>
      </c>
      <c r="F1053" s="379" t="str">
        <f t="shared" si="50"/>
        <v>否</v>
      </c>
      <c r="G1053" s="290" t="str">
        <f t="shared" si="51"/>
        <v>款</v>
      </c>
    </row>
    <row r="1054" ht="36" customHeight="1" spans="1:7">
      <c r="A1054" s="378" t="s">
        <v>1897</v>
      </c>
      <c r="B1054" s="179" t="s">
        <v>141</v>
      </c>
      <c r="C1054" s="380">
        <v>0</v>
      </c>
      <c r="D1054" s="380">
        <v>0</v>
      </c>
      <c r="E1054" s="152" t="str">
        <f t="shared" si="49"/>
        <v/>
      </c>
      <c r="F1054" s="379" t="str">
        <f t="shared" si="50"/>
        <v>否</v>
      </c>
      <c r="G1054" s="290" t="str">
        <f t="shared" si="51"/>
        <v>项</v>
      </c>
    </row>
    <row r="1055" ht="36" customHeight="1" spans="1:7">
      <c r="A1055" s="378" t="s">
        <v>1898</v>
      </c>
      <c r="B1055" s="179" t="s">
        <v>143</v>
      </c>
      <c r="C1055" s="380">
        <v>0</v>
      </c>
      <c r="D1055" s="380">
        <v>0</v>
      </c>
      <c r="E1055" s="152" t="str">
        <f t="shared" si="49"/>
        <v/>
      </c>
      <c r="F1055" s="379" t="str">
        <f t="shared" si="50"/>
        <v>否</v>
      </c>
      <c r="G1055" s="290" t="str">
        <f t="shared" si="51"/>
        <v>项</v>
      </c>
    </row>
    <row r="1056" ht="36" customHeight="1" spans="1:7">
      <c r="A1056" s="378" t="s">
        <v>1899</v>
      </c>
      <c r="B1056" s="179" t="s">
        <v>145</v>
      </c>
      <c r="C1056" s="380">
        <v>0</v>
      </c>
      <c r="D1056" s="380">
        <v>0</v>
      </c>
      <c r="E1056" s="152" t="str">
        <f t="shared" si="49"/>
        <v/>
      </c>
      <c r="F1056" s="379" t="str">
        <f t="shared" si="50"/>
        <v>否</v>
      </c>
      <c r="G1056" s="290" t="str">
        <f t="shared" si="51"/>
        <v>项</v>
      </c>
    </row>
    <row r="1057" ht="36" customHeight="1" spans="1:7">
      <c r="A1057" s="378" t="s">
        <v>1900</v>
      </c>
      <c r="B1057" s="179" t="s">
        <v>1901</v>
      </c>
      <c r="C1057" s="380">
        <v>0</v>
      </c>
      <c r="D1057" s="380">
        <v>0</v>
      </c>
      <c r="E1057" s="152" t="str">
        <f t="shared" si="49"/>
        <v/>
      </c>
      <c r="F1057" s="379" t="str">
        <f t="shared" si="50"/>
        <v>否</v>
      </c>
      <c r="G1057" s="290" t="str">
        <f t="shared" si="51"/>
        <v>项</v>
      </c>
    </row>
    <row r="1058" ht="36" customHeight="1" spans="1:7">
      <c r="A1058" s="378" t="s">
        <v>1902</v>
      </c>
      <c r="B1058" s="179" t="s">
        <v>1903</v>
      </c>
      <c r="C1058" s="380">
        <v>0</v>
      </c>
      <c r="D1058" s="380">
        <v>0</v>
      </c>
      <c r="E1058" s="152" t="str">
        <f t="shared" si="49"/>
        <v/>
      </c>
      <c r="F1058" s="379" t="str">
        <f t="shared" si="50"/>
        <v>否</v>
      </c>
      <c r="G1058" s="290" t="str">
        <f t="shared" si="51"/>
        <v>项</v>
      </c>
    </row>
    <row r="1059" ht="36" customHeight="1" spans="1:7">
      <c r="A1059" s="378" t="s">
        <v>1904</v>
      </c>
      <c r="B1059" s="179" t="s">
        <v>1905</v>
      </c>
      <c r="C1059" s="380">
        <v>0</v>
      </c>
      <c r="D1059" s="380">
        <v>0</v>
      </c>
      <c r="E1059" s="152" t="str">
        <f t="shared" si="49"/>
        <v/>
      </c>
      <c r="F1059" s="379" t="str">
        <f t="shared" si="50"/>
        <v>否</v>
      </c>
      <c r="G1059" s="290" t="str">
        <f t="shared" si="51"/>
        <v>项</v>
      </c>
    </row>
    <row r="1060" ht="36" customHeight="1" spans="1:7">
      <c r="A1060" s="378" t="s">
        <v>1906</v>
      </c>
      <c r="B1060" s="179" t="s">
        <v>1907</v>
      </c>
      <c r="C1060" s="380">
        <v>0</v>
      </c>
      <c r="D1060" s="380">
        <v>0</v>
      </c>
      <c r="E1060" s="152" t="str">
        <f t="shared" ref="E1060:E1123" si="52">IF(C1060&gt;0,D1060/C1060-1,IF(C1060&lt;0,-(D1060/C1060-1),""))</f>
        <v/>
      </c>
      <c r="F1060" s="379" t="str">
        <f t="shared" si="50"/>
        <v>否</v>
      </c>
      <c r="G1060" s="290" t="str">
        <f t="shared" si="51"/>
        <v>项</v>
      </c>
    </row>
    <row r="1061" ht="36" customHeight="1" spans="1:7">
      <c r="A1061" s="378" t="s">
        <v>1908</v>
      </c>
      <c r="B1061" s="179" t="s">
        <v>1909</v>
      </c>
      <c r="C1061" s="380">
        <v>0</v>
      </c>
      <c r="D1061" s="380">
        <v>0</v>
      </c>
      <c r="E1061" s="152" t="str">
        <f t="shared" si="52"/>
        <v/>
      </c>
      <c r="F1061" s="379" t="str">
        <f t="shared" si="50"/>
        <v>否</v>
      </c>
      <c r="G1061" s="290" t="str">
        <f t="shared" si="51"/>
        <v>项</v>
      </c>
    </row>
    <row r="1062" ht="36" customHeight="1" spans="1:7">
      <c r="A1062" s="378" t="s">
        <v>1910</v>
      </c>
      <c r="B1062" s="179" t="s">
        <v>1911</v>
      </c>
      <c r="C1062" s="380">
        <v>0</v>
      </c>
      <c r="D1062" s="380">
        <v>0</v>
      </c>
      <c r="E1062" s="152" t="str">
        <f t="shared" si="52"/>
        <v/>
      </c>
      <c r="F1062" s="379" t="str">
        <f t="shared" si="50"/>
        <v>否</v>
      </c>
      <c r="G1062" s="290" t="str">
        <f t="shared" si="51"/>
        <v>项</v>
      </c>
    </row>
    <row r="1063" ht="36" customHeight="1" spans="1:7">
      <c r="A1063" s="378" t="s">
        <v>1912</v>
      </c>
      <c r="B1063" s="179" t="s">
        <v>1913</v>
      </c>
      <c r="C1063" s="380">
        <f>SUM(C1064:C1078)</f>
        <v>0</v>
      </c>
      <c r="D1063" s="380">
        <f>SUM(D1064:D1078)</f>
        <v>0</v>
      </c>
      <c r="E1063" s="152" t="str">
        <f t="shared" si="52"/>
        <v/>
      </c>
      <c r="F1063" s="379" t="str">
        <f t="shared" si="50"/>
        <v>否</v>
      </c>
      <c r="G1063" s="290" t="str">
        <f t="shared" si="51"/>
        <v>款</v>
      </c>
    </row>
    <row r="1064" ht="36" customHeight="1" spans="1:7">
      <c r="A1064" s="378" t="s">
        <v>1914</v>
      </c>
      <c r="B1064" s="179" t="s">
        <v>141</v>
      </c>
      <c r="C1064" s="380">
        <v>0</v>
      </c>
      <c r="D1064" s="380">
        <v>0</v>
      </c>
      <c r="E1064" s="152" t="str">
        <f t="shared" si="52"/>
        <v/>
      </c>
      <c r="F1064" s="379" t="str">
        <f t="shared" si="50"/>
        <v>否</v>
      </c>
      <c r="G1064" s="290" t="str">
        <f t="shared" si="51"/>
        <v>项</v>
      </c>
    </row>
    <row r="1065" ht="36" customHeight="1" spans="1:7">
      <c r="A1065" s="378" t="s">
        <v>1915</v>
      </c>
      <c r="B1065" s="179" t="s">
        <v>143</v>
      </c>
      <c r="C1065" s="380">
        <v>0</v>
      </c>
      <c r="D1065" s="380">
        <v>0</v>
      </c>
      <c r="E1065" s="152" t="str">
        <f t="shared" si="52"/>
        <v/>
      </c>
      <c r="F1065" s="379" t="str">
        <f t="shared" si="50"/>
        <v>否</v>
      </c>
      <c r="G1065" s="290" t="str">
        <f t="shared" si="51"/>
        <v>项</v>
      </c>
    </row>
    <row r="1066" ht="36" customHeight="1" spans="1:7">
      <c r="A1066" s="378" t="s">
        <v>1916</v>
      </c>
      <c r="B1066" s="179" t="s">
        <v>145</v>
      </c>
      <c r="C1066" s="380">
        <v>0</v>
      </c>
      <c r="D1066" s="380">
        <v>0</v>
      </c>
      <c r="E1066" s="152" t="str">
        <f t="shared" si="52"/>
        <v/>
      </c>
      <c r="F1066" s="379" t="str">
        <f t="shared" si="50"/>
        <v>否</v>
      </c>
      <c r="G1066" s="290" t="str">
        <f t="shared" si="51"/>
        <v>项</v>
      </c>
    </row>
    <row r="1067" ht="36" customHeight="1" spans="1:7">
      <c r="A1067" s="378" t="s">
        <v>1917</v>
      </c>
      <c r="B1067" s="179" t="s">
        <v>1918</v>
      </c>
      <c r="C1067" s="380">
        <v>0</v>
      </c>
      <c r="D1067" s="380">
        <v>0</v>
      </c>
      <c r="E1067" s="152" t="str">
        <f t="shared" si="52"/>
        <v/>
      </c>
      <c r="F1067" s="379" t="str">
        <f t="shared" si="50"/>
        <v>否</v>
      </c>
      <c r="G1067" s="290" t="str">
        <f t="shared" si="51"/>
        <v>项</v>
      </c>
    </row>
    <row r="1068" ht="36" customHeight="1" spans="1:7">
      <c r="A1068" s="378" t="s">
        <v>1919</v>
      </c>
      <c r="B1068" s="179" t="s">
        <v>1920</v>
      </c>
      <c r="C1068" s="380">
        <v>0</v>
      </c>
      <c r="D1068" s="380">
        <v>0</v>
      </c>
      <c r="E1068" s="152" t="str">
        <f t="shared" si="52"/>
        <v/>
      </c>
      <c r="F1068" s="379" t="str">
        <f t="shared" si="50"/>
        <v>否</v>
      </c>
      <c r="G1068" s="290" t="str">
        <f t="shared" si="51"/>
        <v>项</v>
      </c>
    </row>
    <row r="1069" ht="36" customHeight="1" spans="1:7">
      <c r="A1069" s="378" t="s">
        <v>1921</v>
      </c>
      <c r="B1069" s="179" t="s">
        <v>1922</v>
      </c>
      <c r="C1069" s="380">
        <v>0</v>
      </c>
      <c r="D1069" s="380">
        <v>0</v>
      </c>
      <c r="E1069" s="152" t="str">
        <f t="shared" si="52"/>
        <v/>
      </c>
      <c r="F1069" s="379" t="str">
        <f t="shared" si="50"/>
        <v>否</v>
      </c>
      <c r="G1069" s="290" t="str">
        <f t="shared" si="51"/>
        <v>项</v>
      </c>
    </row>
    <row r="1070" ht="36" customHeight="1" spans="1:7">
      <c r="A1070" s="378" t="s">
        <v>1923</v>
      </c>
      <c r="B1070" s="179" t="s">
        <v>1924</v>
      </c>
      <c r="C1070" s="380">
        <v>0</v>
      </c>
      <c r="D1070" s="380">
        <v>0</v>
      </c>
      <c r="E1070" s="152" t="str">
        <f t="shared" si="52"/>
        <v/>
      </c>
      <c r="F1070" s="379" t="str">
        <f t="shared" si="50"/>
        <v>否</v>
      </c>
      <c r="G1070" s="290" t="str">
        <f t="shared" si="51"/>
        <v>项</v>
      </c>
    </row>
    <row r="1071" ht="36" customHeight="1" spans="1:7">
      <c r="A1071" s="378" t="s">
        <v>1925</v>
      </c>
      <c r="B1071" s="179" t="s">
        <v>1926</v>
      </c>
      <c r="C1071" s="380">
        <v>0</v>
      </c>
      <c r="D1071" s="380">
        <v>0</v>
      </c>
      <c r="E1071" s="152" t="str">
        <f t="shared" si="52"/>
        <v/>
      </c>
      <c r="F1071" s="379" t="str">
        <f t="shared" si="50"/>
        <v>否</v>
      </c>
      <c r="G1071" s="290" t="str">
        <f t="shared" si="51"/>
        <v>项</v>
      </c>
    </row>
    <row r="1072" ht="36" customHeight="1" spans="1:7">
      <c r="A1072" s="378" t="s">
        <v>1927</v>
      </c>
      <c r="B1072" s="179" t="s">
        <v>1928</v>
      </c>
      <c r="C1072" s="380">
        <v>0</v>
      </c>
      <c r="D1072" s="380">
        <v>0</v>
      </c>
      <c r="E1072" s="152" t="str">
        <f t="shared" si="52"/>
        <v/>
      </c>
      <c r="F1072" s="379" t="str">
        <f t="shared" si="50"/>
        <v>否</v>
      </c>
      <c r="G1072" s="290" t="str">
        <f t="shared" si="51"/>
        <v>项</v>
      </c>
    </row>
    <row r="1073" ht="36" customHeight="1" spans="1:7">
      <c r="A1073" s="378" t="s">
        <v>1929</v>
      </c>
      <c r="B1073" s="179" t="s">
        <v>1930</v>
      </c>
      <c r="C1073" s="380">
        <v>0</v>
      </c>
      <c r="D1073" s="380">
        <v>0</v>
      </c>
      <c r="E1073" s="152" t="str">
        <f t="shared" si="52"/>
        <v/>
      </c>
      <c r="F1073" s="379" t="str">
        <f t="shared" si="50"/>
        <v>否</v>
      </c>
      <c r="G1073" s="290" t="str">
        <f t="shared" si="51"/>
        <v>项</v>
      </c>
    </row>
    <row r="1074" ht="36" customHeight="1" spans="1:7">
      <c r="A1074" s="378" t="s">
        <v>1931</v>
      </c>
      <c r="B1074" s="179" t="s">
        <v>1932</v>
      </c>
      <c r="C1074" s="380">
        <v>0</v>
      </c>
      <c r="D1074" s="380">
        <v>0</v>
      </c>
      <c r="E1074" s="152" t="str">
        <f t="shared" si="52"/>
        <v/>
      </c>
      <c r="F1074" s="379" t="str">
        <f t="shared" si="50"/>
        <v>否</v>
      </c>
      <c r="G1074" s="290" t="str">
        <f t="shared" si="51"/>
        <v>项</v>
      </c>
    </row>
    <row r="1075" ht="36" customHeight="1" spans="1:7">
      <c r="A1075" s="378" t="s">
        <v>1933</v>
      </c>
      <c r="B1075" s="179" t="s">
        <v>1934</v>
      </c>
      <c r="C1075" s="380">
        <v>0</v>
      </c>
      <c r="D1075" s="380">
        <v>0</v>
      </c>
      <c r="E1075" s="152" t="str">
        <f t="shared" si="52"/>
        <v/>
      </c>
      <c r="F1075" s="379" t="str">
        <f t="shared" si="50"/>
        <v>否</v>
      </c>
      <c r="G1075" s="290" t="str">
        <f t="shared" si="51"/>
        <v>项</v>
      </c>
    </row>
    <row r="1076" ht="36" customHeight="1" spans="1:7">
      <c r="A1076" s="378" t="s">
        <v>1935</v>
      </c>
      <c r="B1076" s="179" t="s">
        <v>1936</v>
      </c>
      <c r="C1076" s="380">
        <v>0</v>
      </c>
      <c r="D1076" s="380">
        <v>0</v>
      </c>
      <c r="E1076" s="152" t="str">
        <f t="shared" si="52"/>
        <v/>
      </c>
      <c r="F1076" s="379" t="str">
        <f t="shared" si="50"/>
        <v>否</v>
      </c>
      <c r="G1076" s="290" t="str">
        <f t="shared" si="51"/>
        <v>项</v>
      </c>
    </row>
    <row r="1077" ht="36" customHeight="1" spans="1:7">
      <c r="A1077" s="378" t="s">
        <v>1937</v>
      </c>
      <c r="B1077" s="179" t="s">
        <v>1938</v>
      </c>
      <c r="C1077" s="380">
        <v>0</v>
      </c>
      <c r="D1077" s="380">
        <v>0</v>
      </c>
      <c r="E1077" s="152" t="str">
        <f t="shared" si="52"/>
        <v/>
      </c>
      <c r="F1077" s="379" t="str">
        <f t="shared" si="50"/>
        <v>否</v>
      </c>
      <c r="G1077" s="290" t="str">
        <f t="shared" si="51"/>
        <v>项</v>
      </c>
    </row>
    <row r="1078" ht="36" customHeight="1" spans="1:7">
      <c r="A1078" s="378" t="s">
        <v>1939</v>
      </c>
      <c r="B1078" s="179" t="s">
        <v>1940</v>
      </c>
      <c r="C1078" s="380">
        <v>0</v>
      </c>
      <c r="D1078" s="380">
        <v>0</v>
      </c>
      <c r="E1078" s="152" t="str">
        <f t="shared" si="52"/>
        <v/>
      </c>
      <c r="F1078" s="379" t="str">
        <f t="shared" si="50"/>
        <v>否</v>
      </c>
      <c r="G1078" s="290" t="str">
        <f t="shared" si="51"/>
        <v>项</v>
      </c>
    </row>
    <row r="1079" ht="36" customHeight="1" spans="1:7">
      <c r="A1079" s="378" t="s">
        <v>1941</v>
      </c>
      <c r="B1079" s="179" t="s">
        <v>1942</v>
      </c>
      <c r="C1079" s="380">
        <f>SUM(C1080:C1083)</f>
        <v>0</v>
      </c>
      <c r="D1079" s="380">
        <f>SUM(D1080:D1083)</f>
        <v>0</v>
      </c>
      <c r="E1079" s="152" t="str">
        <f t="shared" si="52"/>
        <v/>
      </c>
      <c r="F1079" s="379" t="str">
        <f t="shared" si="50"/>
        <v>否</v>
      </c>
      <c r="G1079" s="290" t="str">
        <f t="shared" si="51"/>
        <v>款</v>
      </c>
    </row>
    <row r="1080" ht="36" customHeight="1" spans="1:7">
      <c r="A1080" s="378" t="s">
        <v>1943</v>
      </c>
      <c r="B1080" s="179" t="s">
        <v>141</v>
      </c>
      <c r="C1080" s="380">
        <v>0</v>
      </c>
      <c r="D1080" s="380">
        <v>0</v>
      </c>
      <c r="E1080" s="152" t="str">
        <f t="shared" si="52"/>
        <v/>
      </c>
      <c r="F1080" s="379" t="str">
        <f t="shared" si="50"/>
        <v>否</v>
      </c>
      <c r="G1080" s="290" t="str">
        <f t="shared" si="51"/>
        <v>项</v>
      </c>
    </row>
    <row r="1081" ht="36" customHeight="1" spans="1:7">
      <c r="A1081" s="378" t="s">
        <v>1944</v>
      </c>
      <c r="B1081" s="179" t="s">
        <v>143</v>
      </c>
      <c r="C1081" s="380">
        <v>0</v>
      </c>
      <c r="D1081" s="380">
        <v>0</v>
      </c>
      <c r="E1081" s="152" t="str">
        <f t="shared" si="52"/>
        <v/>
      </c>
      <c r="F1081" s="379" t="str">
        <f t="shared" si="50"/>
        <v>否</v>
      </c>
      <c r="G1081" s="290" t="str">
        <f t="shared" si="51"/>
        <v>项</v>
      </c>
    </row>
    <row r="1082" ht="36" customHeight="1" spans="1:7">
      <c r="A1082" s="378" t="s">
        <v>1945</v>
      </c>
      <c r="B1082" s="179" t="s">
        <v>145</v>
      </c>
      <c r="C1082" s="380">
        <v>0</v>
      </c>
      <c r="D1082" s="380">
        <v>0</v>
      </c>
      <c r="E1082" s="152" t="str">
        <f t="shared" si="52"/>
        <v/>
      </c>
      <c r="F1082" s="379" t="str">
        <f t="shared" si="50"/>
        <v>否</v>
      </c>
      <c r="G1082" s="290" t="str">
        <f t="shared" si="51"/>
        <v>项</v>
      </c>
    </row>
    <row r="1083" ht="36" customHeight="1" spans="1:7">
      <c r="A1083" s="378" t="s">
        <v>1946</v>
      </c>
      <c r="B1083" s="179" t="s">
        <v>1947</v>
      </c>
      <c r="C1083" s="380">
        <v>0</v>
      </c>
      <c r="D1083" s="380">
        <v>0</v>
      </c>
      <c r="E1083" s="152" t="str">
        <f t="shared" si="52"/>
        <v/>
      </c>
      <c r="F1083" s="379" t="str">
        <f t="shared" si="50"/>
        <v>否</v>
      </c>
      <c r="G1083" s="290" t="str">
        <f t="shared" si="51"/>
        <v>项</v>
      </c>
    </row>
    <row r="1084" ht="36" customHeight="1" spans="1:7">
      <c r="A1084" s="378" t="s">
        <v>1948</v>
      </c>
      <c r="B1084" s="179" t="s">
        <v>1949</v>
      </c>
      <c r="C1084" s="380">
        <f>SUM(C1085:C1094)</f>
        <v>557</v>
      </c>
      <c r="D1084" s="380">
        <f>SUM(D1085:D1094)</f>
        <v>673</v>
      </c>
      <c r="E1084" s="152">
        <f t="shared" si="52"/>
        <v>0.208</v>
      </c>
      <c r="F1084" s="379" t="str">
        <f t="shared" si="50"/>
        <v>是</v>
      </c>
      <c r="G1084" s="290" t="str">
        <f t="shared" si="51"/>
        <v>款</v>
      </c>
    </row>
    <row r="1085" ht="36" customHeight="1" spans="1:7">
      <c r="A1085" s="378" t="s">
        <v>1950</v>
      </c>
      <c r="B1085" s="179" t="s">
        <v>141</v>
      </c>
      <c r="C1085" s="380">
        <v>240</v>
      </c>
      <c r="D1085" s="380">
        <v>268</v>
      </c>
      <c r="E1085" s="152">
        <f t="shared" si="52"/>
        <v>0.117</v>
      </c>
      <c r="F1085" s="379" t="str">
        <f t="shared" si="50"/>
        <v>是</v>
      </c>
      <c r="G1085" s="290" t="str">
        <f t="shared" si="51"/>
        <v>项</v>
      </c>
    </row>
    <row r="1086" ht="36" customHeight="1" spans="1:7">
      <c r="A1086" s="378" t="s">
        <v>1951</v>
      </c>
      <c r="B1086" s="179" t="s">
        <v>143</v>
      </c>
      <c r="C1086" s="380">
        <v>0</v>
      </c>
      <c r="D1086" s="380">
        <v>0</v>
      </c>
      <c r="E1086" s="152" t="str">
        <f t="shared" si="52"/>
        <v/>
      </c>
      <c r="F1086" s="379" t="str">
        <f t="shared" si="50"/>
        <v>否</v>
      </c>
      <c r="G1086" s="290" t="str">
        <f t="shared" si="51"/>
        <v>项</v>
      </c>
    </row>
    <row r="1087" ht="36" customHeight="1" spans="1:7">
      <c r="A1087" s="378" t="s">
        <v>1952</v>
      </c>
      <c r="B1087" s="179" t="s">
        <v>145</v>
      </c>
      <c r="C1087" s="380">
        <v>0</v>
      </c>
      <c r="D1087" s="380">
        <v>0</v>
      </c>
      <c r="E1087" s="152" t="str">
        <f t="shared" si="52"/>
        <v/>
      </c>
      <c r="F1087" s="379" t="str">
        <f t="shared" si="50"/>
        <v>否</v>
      </c>
      <c r="G1087" s="290" t="str">
        <f t="shared" si="51"/>
        <v>项</v>
      </c>
    </row>
    <row r="1088" ht="36" customHeight="1" spans="1:7">
      <c r="A1088" s="378" t="s">
        <v>1953</v>
      </c>
      <c r="B1088" s="179" t="s">
        <v>1954</v>
      </c>
      <c r="C1088" s="380">
        <v>0</v>
      </c>
      <c r="D1088" s="380">
        <v>0</v>
      </c>
      <c r="E1088" s="152" t="str">
        <f t="shared" si="52"/>
        <v/>
      </c>
      <c r="F1088" s="379" t="str">
        <f t="shared" si="50"/>
        <v>否</v>
      </c>
      <c r="G1088" s="290" t="str">
        <f t="shared" si="51"/>
        <v>项</v>
      </c>
    </row>
    <row r="1089" ht="36" customHeight="1" spans="1:7">
      <c r="A1089" s="378" t="s">
        <v>1955</v>
      </c>
      <c r="B1089" s="179" t="s">
        <v>1956</v>
      </c>
      <c r="C1089" s="380">
        <v>0</v>
      </c>
      <c r="D1089" s="380">
        <v>0</v>
      </c>
      <c r="E1089" s="152" t="str">
        <f t="shared" si="52"/>
        <v/>
      </c>
      <c r="F1089" s="379" t="str">
        <f t="shared" si="50"/>
        <v>否</v>
      </c>
      <c r="G1089" s="290" t="str">
        <f t="shared" si="51"/>
        <v>项</v>
      </c>
    </row>
    <row r="1090" ht="36" customHeight="1" spans="1:7">
      <c r="A1090" s="378" t="s">
        <v>1957</v>
      </c>
      <c r="B1090" s="179" t="s">
        <v>1958</v>
      </c>
      <c r="C1090" s="380">
        <v>0</v>
      </c>
      <c r="D1090" s="380">
        <v>0</v>
      </c>
      <c r="E1090" s="152" t="str">
        <f t="shared" si="52"/>
        <v/>
      </c>
      <c r="F1090" s="379" t="str">
        <f t="shared" si="50"/>
        <v>否</v>
      </c>
      <c r="G1090" s="290" t="str">
        <f t="shared" si="51"/>
        <v>项</v>
      </c>
    </row>
    <row r="1091" ht="36" customHeight="1" spans="1:7">
      <c r="A1091" s="378">
        <v>2150516</v>
      </c>
      <c r="B1091" s="179" t="s">
        <v>1959</v>
      </c>
      <c r="C1091" s="380">
        <v>15</v>
      </c>
      <c r="D1091" s="380">
        <v>0</v>
      </c>
      <c r="E1091" s="152">
        <f t="shared" si="52"/>
        <v>-1</v>
      </c>
      <c r="F1091" s="379" t="str">
        <f t="shared" si="50"/>
        <v>是</v>
      </c>
      <c r="G1091" s="290" t="str">
        <f t="shared" si="51"/>
        <v>项</v>
      </c>
    </row>
    <row r="1092" ht="36" customHeight="1" spans="1:7">
      <c r="A1092" s="378">
        <v>2150517</v>
      </c>
      <c r="B1092" s="179" t="s">
        <v>1960</v>
      </c>
      <c r="C1092" s="380">
        <v>300</v>
      </c>
      <c r="D1092" s="380">
        <v>400</v>
      </c>
      <c r="E1092" s="152">
        <f t="shared" si="52"/>
        <v>0.333</v>
      </c>
      <c r="F1092" s="379" t="str">
        <f t="shared" ref="F1092:F1155" si="53">IF(LEN(A1092)=3,"是",IF(B1092&lt;&gt;"",IF(SUM(C1092:D1092)&lt;&gt;0,"是","否"),"是"))</f>
        <v>是</v>
      </c>
      <c r="G1092" s="290" t="str">
        <f t="shared" ref="G1092:G1155" si="54">IF(LEN(A1092)=3,"类",IF(LEN(A1092)=5,"款","项"))</f>
        <v>项</v>
      </c>
    </row>
    <row r="1093" ht="36" customHeight="1" spans="1:7">
      <c r="A1093" s="378">
        <v>2150550</v>
      </c>
      <c r="B1093" s="179" t="s">
        <v>159</v>
      </c>
      <c r="C1093" s="380">
        <v>0</v>
      </c>
      <c r="D1093" s="380">
        <v>0</v>
      </c>
      <c r="E1093" s="152" t="str">
        <f t="shared" si="52"/>
        <v/>
      </c>
      <c r="F1093" s="379" t="str">
        <f t="shared" si="53"/>
        <v>否</v>
      </c>
      <c r="G1093" s="290" t="str">
        <f t="shared" si="54"/>
        <v>项</v>
      </c>
    </row>
    <row r="1094" ht="36" customHeight="1" spans="1:7">
      <c r="A1094" s="378" t="s">
        <v>1961</v>
      </c>
      <c r="B1094" s="179" t="s">
        <v>1962</v>
      </c>
      <c r="C1094" s="380">
        <v>2</v>
      </c>
      <c r="D1094" s="380">
        <v>5</v>
      </c>
      <c r="E1094" s="152">
        <f t="shared" si="52"/>
        <v>1.5</v>
      </c>
      <c r="F1094" s="379" t="str">
        <f t="shared" si="53"/>
        <v>是</v>
      </c>
      <c r="G1094" s="290" t="str">
        <f t="shared" si="54"/>
        <v>项</v>
      </c>
    </row>
    <row r="1095" ht="36" customHeight="1" spans="1:7">
      <c r="A1095" s="378" t="s">
        <v>1963</v>
      </c>
      <c r="B1095" s="179" t="s">
        <v>1964</v>
      </c>
      <c r="C1095" s="380">
        <f>SUM(C1096:C1101)</f>
        <v>0</v>
      </c>
      <c r="D1095" s="380">
        <f>SUM(D1096:D1101)</f>
        <v>0</v>
      </c>
      <c r="E1095" s="152" t="str">
        <f t="shared" si="52"/>
        <v/>
      </c>
      <c r="F1095" s="379" t="str">
        <f t="shared" si="53"/>
        <v>否</v>
      </c>
      <c r="G1095" s="290" t="str">
        <f t="shared" si="54"/>
        <v>款</v>
      </c>
    </row>
    <row r="1096" ht="36" customHeight="1" spans="1:7">
      <c r="A1096" s="378" t="s">
        <v>1965</v>
      </c>
      <c r="B1096" s="179" t="s">
        <v>141</v>
      </c>
      <c r="C1096" s="380">
        <v>0</v>
      </c>
      <c r="D1096" s="380">
        <v>0</v>
      </c>
      <c r="E1096" s="152" t="str">
        <f t="shared" si="52"/>
        <v/>
      </c>
      <c r="F1096" s="379" t="str">
        <f t="shared" si="53"/>
        <v>否</v>
      </c>
      <c r="G1096" s="290" t="str">
        <f t="shared" si="54"/>
        <v>项</v>
      </c>
    </row>
    <row r="1097" ht="36" customHeight="1" spans="1:7">
      <c r="A1097" s="378" t="s">
        <v>1966</v>
      </c>
      <c r="B1097" s="179" t="s">
        <v>143</v>
      </c>
      <c r="C1097" s="380">
        <v>0</v>
      </c>
      <c r="D1097" s="380">
        <v>0</v>
      </c>
      <c r="E1097" s="152" t="str">
        <f t="shared" si="52"/>
        <v/>
      </c>
      <c r="F1097" s="379" t="str">
        <f t="shared" si="53"/>
        <v>否</v>
      </c>
      <c r="G1097" s="290" t="str">
        <f t="shared" si="54"/>
        <v>项</v>
      </c>
    </row>
    <row r="1098" ht="36" customHeight="1" spans="1:7">
      <c r="A1098" s="378" t="s">
        <v>1967</v>
      </c>
      <c r="B1098" s="179" t="s">
        <v>145</v>
      </c>
      <c r="C1098" s="380">
        <v>0</v>
      </c>
      <c r="D1098" s="380">
        <v>0</v>
      </c>
      <c r="E1098" s="152" t="str">
        <f t="shared" si="52"/>
        <v/>
      </c>
      <c r="F1098" s="379" t="str">
        <f t="shared" si="53"/>
        <v>否</v>
      </c>
      <c r="G1098" s="290" t="str">
        <f t="shared" si="54"/>
        <v>项</v>
      </c>
    </row>
    <row r="1099" ht="36" customHeight="1" spans="1:7">
      <c r="A1099" s="378" t="s">
        <v>1968</v>
      </c>
      <c r="B1099" s="179" t="s">
        <v>1969</v>
      </c>
      <c r="C1099" s="380">
        <v>0</v>
      </c>
      <c r="D1099" s="380">
        <v>0</v>
      </c>
      <c r="E1099" s="152" t="str">
        <f t="shared" si="52"/>
        <v/>
      </c>
      <c r="F1099" s="379" t="str">
        <f t="shared" si="53"/>
        <v>否</v>
      </c>
      <c r="G1099" s="290" t="str">
        <f t="shared" si="54"/>
        <v>项</v>
      </c>
    </row>
    <row r="1100" ht="36" customHeight="1" spans="1:7">
      <c r="A1100" s="378" t="s">
        <v>1970</v>
      </c>
      <c r="B1100" s="179" t="s">
        <v>1971</v>
      </c>
      <c r="C1100" s="380">
        <v>0</v>
      </c>
      <c r="D1100" s="380">
        <v>0</v>
      </c>
      <c r="E1100" s="152" t="str">
        <f t="shared" si="52"/>
        <v/>
      </c>
      <c r="F1100" s="379" t="str">
        <f t="shared" si="53"/>
        <v>否</v>
      </c>
      <c r="G1100" s="290" t="str">
        <f t="shared" si="54"/>
        <v>项</v>
      </c>
    </row>
    <row r="1101" ht="36" customHeight="1" spans="1:7">
      <c r="A1101" s="378" t="s">
        <v>1972</v>
      </c>
      <c r="B1101" s="179" t="s">
        <v>1973</v>
      </c>
      <c r="C1101" s="380">
        <v>0</v>
      </c>
      <c r="D1101" s="380">
        <v>0</v>
      </c>
      <c r="E1101" s="152" t="str">
        <f t="shared" si="52"/>
        <v/>
      </c>
      <c r="F1101" s="379" t="str">
        <f t="shared" si="53"/>
        <v>否</v>
      </c>
      <c r="G1101" s="290" t="str">
        <f t="shared" si="54"/>
        <v>项</v>
      </c>
    </row>
    <row r="1102" ht="36" customHeight="1" spans="1:7">
      <c r="A1102" s="378" t="s">
        <v>1974</v>
      </c>
      <c r="B1102" s="179" t="s">
        <v>1975</v>
      </c>
      <c r="C1102" s="380">
        <f>SUM(C1103:C1109)</f>
        <v>150</v>
      </c>
      <c r="D1102" s="380">
        <f>SUM(D1103:D1109)</f>
        <v>0</v>
      </c>
      <c r="E1102" s="152">
        <f t="shared" si="52"/>
        <v>-1</v>
      </c>
      <c r="F1102" s="379" t="str">
        <f t="shared" si="53"/>
        <v>是</v>
      </c>
      <c r="G1102" s="290" t="str">
        <f t="shared" si="54"/>
        <v>款</v>
      </c>
    </row>
    <row r="1103" ht="36" customHeight="1" spans="1:7">
      <c r="A1103" s="378" t="s">
        <v>1976</v>
      </c>
      <c r="B1103" s="179" t="s">
        <v>141</v>
      </c>
      <c r="C1103" s="380">
        <v>0</v>
      </c>
      <c r="D1103" s="380">
        <v>0</v>
      </c>
      <c r="E1103" s="152" t="str">
        <f t="shared" si="52"/>
        <v/>
      </c>
      <c r="F1103" s="379" t="str">
        <f t="shared" si="53"/>
        <v>否</v>
      </c>
      <c r="G1103" s="290" t="str">
        <f t="shared" si="54"/>
        <v>项</v>
      </c>
    </row>
    <row r="1104" ht="36" customHeight="1" spans="1:7">
      <c r="A1104" s="378" t="s">
        <v>1977</v>
      </c>
      <c r="B1104" s="179" t="s">
        <v>143</v>
      </c>
      <c r="C1104" s="380">
        <v>0</v>
      </c>
      <c r="D1104" s="380">
        <v>0</v>
      </c>
      <c r="E1104" s="152" t="str">
        <f t="shared" si="52"/>
        <v/>
      </c>
      <c r="F1104" s="379" t="str">
        <f t="shared" si="53"/>
        <v>否</v>
      </c>
      <c r="G1104" s="290" t="str">
        <f t="shared" si="54"/>
        <v>项</v>
      </c>
    </row>
    <row r="1105" ht="36" customHeight="1" spans="1:7">
      <c r="A1105" s="378" t="s">
        <v>1978</v>
      </c>
      <c r="B1105" s="179" t="s">
        <v>145</v>
      </c>
      <c r="C1105" s="380">
        <v>0</v>
      </c>
      <c r="D1105" s="380">
        <v>0</v>
      </c>
      <c r="E1105" s="152" t="str">
        <f t="shared" si="52"/>
        <v/>
      </c>
      <c r="F1105" s="379" t="str">
        <f t="shared" si="53"/>
        <v>否</v>
      </c>
      <c r="G1105" s="290" t="str">
        <f t="shared" si="54"/>
        <v>项</v>
      </c>
    </row>
    <row r="1106" ht="36" customHeight="1" spans="1:7">
      <c r="A1106" s="378" t="s">
        <v>1979</v>
      </c>
      <c r="B1106" s="179" t="s">
        <v>1980</v>
      </c>
      <c r="C1106" s="380">
        <v>0</v>
      </c>
      <c r="D1106" s="380">
        <v>0</v>
      </c>
      <c r="E1106" s="152" t="str">
        <f t="shared" si="52"/>
        <v/>
      </c>
      <c r="F1106" s="379" t="str">
        <f t="shared" si="53"/>
        <v>否</v>
      </c>
      <c r="G1106" s="290" t="str">
        <f t="shared" si="54"/>
        <v>项</v>
      </c>
    </row>
    <row r="1107" ht="36" customHeight="1" spans="1:7">
      <c r="A1107" s="378" t="s">
        <v>1981</v>
      </c>
      <c r="B1107" s="179" t="s">
        <v>1982</v>
      </c>
      <c r="C1107" s="380">
        <v>150</v>
      </c>
      <c r="D1107" s="380">
        <v>0</v>
      </c>
      <c r="E1107" s="152">
        <f t="shared" si="52"/>
        <v>-1</v>
      </c>
      <c r="F1107" s="379" t="str">
        <f t="shared" si="53"/>
        <v>是</v>
      </c>
      <c r="G1107" s="290" t="str">
        <f t="shared" si="54"/>
        <v>项</v>
      </c>
    </row>
    <row r="1108" ht="36" customHeight="1" spans="1:7">
      <c r="A1108" s="378">
        <v>2150806</v>
      </c>
      <c r="B1108" s="179" t="s">
        <v>1983</v>
      </c>
      <c r="C1108" s="380">
        <v>0</v>
      </c>
      <c r="D1108" s="380">
        <v>0</v>
      </c>
      <c r="E1108" s="152" t="str">
        <f t="shared" si="52"/>
        <v/>
      </c>
      <c r="F1108" s="379" t="str">
        <f t="shared" si="53"/>
        <v>否</v>
      </c>
      <c r="G1108" s="290" t="str">
        <f t="shared" si="54"/>
        <v>项</v>
      </c>
    </row>
    <row r="1109" ht="36" customHeight="1" spans="1:7">
      <c r="A1109" s="378" t="s">
        <v>1984</v>
      </c>
      <c r="B1109" s="179" t="s">
        <v>1985</v>
      </c>
      <c r="C1109" s="380">
        <v>0</v>
      </c>
      <c r="D1109" s="380">
        <v>0</v>
      </c>
      <c r="E1109" s="152" t="str">
        <f t="shared" si="52"/>
        <v/>
      </c>
      <c r="F1109" s="379" t="str">
        <f t="shared" si="53"/>
        <v>否</v>
      </c>
      <c r="G1109" s="290" t="str">
        <f t="shared" si="54"/>
        <v>项</v>
      </c>
    </row>
    <row r="1110" ht="36" customHeight="1" spans="1:7">
      <c r="A1110" s="378" t="s">
        <v>1986</v>
      </c>
      <c r="B1110" s="179" t="s">
        <v>1987</v>
      </c>
      <c r="C1110" s="380">
        <f>SUM(C1111:C1115)</f>
        <v>0</v>
      </c>
      <c r="D1110" s="380">
        <f>SUM(D1111:D1115)</f>
        <v>0</v>
      </c>
      <c r="E1110" s="152" t="str">
        <f t="shared" si="52"/>
        <v/>
      </c>
      <c r="F1110" s="379" t="str">
        <f t="shared" si="53"/>
        <v>否</v>
      </c>
      <c r="G1110" s="290" t="str">
        <f t="shared" si="54"/>
        <v>款</v>
      </c>
    </row>
    <row r="1111" ht="36" customHeight="1" spans="1:7">
      <c r="A1111" s="378" t="s">
        <v>1988</v>
      </c>
      <c r="B1111" s="179" t="s">
        <v>1989</v>
      </c>
      <c r="C1111" s="380">
        <v>0</v>
      </c>
      <c r="D1111" s="380">
        <v>0</v>
      </c>
      <c r="E1111" s="152" t="str">
        <f t="shared" si="52"/>
        <v/>
      </c>
      <c r="F1111" s="379" t="str">
        <f t="shared" si="53"/>
        <v>否</v>
      </c>
      <c r="G1111" s="290" t="str">
        <f t="shared" si="54"/>
        <v>项</v>
      </c>
    </row>
    <row r="1112" ht="36" customHeight="1" spans="1:7">
      <c r="A1112" s="378" t="s">
        <v>1990</v>
      </c>
      <c r="B1112" s="179" t="s">
        <v>1991</v>
      </c>
      <c r="C1112" s="380">
        <v>0</v>
      </c>
      <c r="D1112" s="380">
        <v>0</v>
      </c>
      <c r="E1112" s="152" t="str">
        <f t="shared" si="52"/>
        <v/>
      </c>
      <c r="F1112" s="379" t="str">
        <f t="shared" si="53"/>
        <v>否</v>
      </c>
      <c r="G1112" s="290" t="str">
        <f t="shared" si="54"/>
        <v>项</v>
      </c>
    </row>
    <row r="1113" ht="36" customHeight="1" spans="1:7">
      <c r="A1113" s="378" t="s">
        <v>1992</v>
      </c>
      <c r="B1113" s="179" t="s">
        <v>1993</v>
      </c>
      <c r="C1113" s="380">
        <v>0</v>
      </c>
      <c r="D1113" s="380">
        <v>0</v>
      </c>
      <c r="E1113" s="152" t="str">
        <f t="shared" si="52"/>
        <v/>
      </c>
      <c r="F1113" s="379" t="str">
        <f t="shared" si="53"/>
        <v>否</v>
      </c>
      <c r="G1113" s="290" t="str">
        <f t="shared" si="54"/>
        <v>项</v>
      </c>
    </row>
    <row r="1114" ht="36" customHeight="1" spans="1:7">
      <c r="A1114" s="378" t="s">
        <v>1994</v>
      </c>
      <c r="B1114" s="179" t="s">
        <v>1995</v>
      </c>
      <c r="C1114" s="380">
        <v>0</v>
      </c>
      <c r="D1114" s="380">
        <v>0</v>
      </c>
      <c r="E1114" s="152" t="str">
        <f t="shared" si="52"/>
        <v/>
      </c>
      <c r="F1114" s="379" t="str">
        <f t="shared" si="53"/>
        <v>否</v>
      </c>
      <c r="G1114" s="290" t="str">
        <f t="shared" si="54"/>
        <v>项</v>
      </c>
    </row>
    <row r="1115" ht="36" customHeight="1" spans="1:7">
      <c r="A1115" s="378" t="s">
        <v>1996</v>
      </c>
      <c r="B1115" s="179" t="s">
        <v>1997</v>
      </c>
      <c r="C1115" s="380">
        <v>0</v>
      </c>
      <c r="D1115" s="380">
        <v>0</v>
      </c>
      <c r="E1115" s="152" t="str">
        <f t="shared" si="52"/>
        <v/>
      </c>
      <c r="F1115" s="379" t="str">
        <f t="shared" si="53"/>
        <v>否</v>
      </c>
      <c r="G1115" s="290" t="str">
        <f t="shared" si="54"/>
        <v>项</v>
      </c>
    </row>
    <row r="1116" ht="36" customHeight="1" spans="1:7">
      <c r="A1116" s="378" t="s">
        <v>98</v>
      </c>
      <c r="B1116" s="171" t="s">
        <v>99</v>
      </c>
      <c r="C1116" s="380">
        <f>SUM(C1117,C1127,C1133)</f>
        <v>920</v>
      </c>
      <c r="D1116" s="380">
        <f>SUM(D1117,D1127,D1133)</f>
        <v>3696</v>
      </c>
      <c r="E1116" s="152">
        <f t="shared" si="52"/>
        <v>3.017</v>
      </c>
      <c r="F1116" s="379" t="str">
        <f t="shared" si="53"/>
        <v>是</v>
      </c>
      <c r="G1116" s="290" t="str">
        <f t="shared" si="54"/>
        <v>类</v>
      </c>
    </row>
    <row r="1117" ht="36" customHeight="1" spans="1:7">
      <c r="A1117" s="378" t="s">
        <v>1998</v>
      </c>
      <c r="B1117" s="179" t="s">
        <v>1999</v>
      </c>
      <c r="C1117" s="380">
        <f>SUM(C1118:C1126)</f>
        <v>95</v>
      </c>
      <c r="D1117" s="380">
        <f>SUM(D1118:D1126)</f>
        <v>595</v>
      </c>
      <c r="E1117" s="152">
        <f t="shared" si="52"/>
        <v>5.263</v>
      </c>
      <c r="F1117" s="379" t="str">
        <f t="shared" si="53"/>
        <v>是</v>
      </c>
      <c r="G1117" s="290" t="str">
        <f t="shared" si="54"/>
        <v>款</v>
      </c>
    </row>
    <row r="1118" ht="36" customHeight="1" spans="1:7">
      <c r="A1118" s="378" t="s">
        <v>2000</v>
      </c>
      <c r="B1118" s="179" t="s">
        <v>141</v>
      </c>
      <c r="C1118" s="380">
        <v>90</v>
      </c>
      <c r="D1118" s="380">
        <v>95</v>
      </c>
      <c r="E1118" s="152">
        <f t="shared" si="52"/>
        <v>0.056</v>
      </c>
      <c r="F1118" s="379" t="str">
        <f t="shared" si="53"/>
        <v>是</v>
      </c>
      <c r="G1118" s="290" t="str">
        <f t="shared" si="54"/>
        <v>项</v>
      </c>
    </row>
    <row r="1119" ht="36" customHeight="1" spans="1:7">
      <c r="A1119" s="378" t="s">
        <v>2001</v>
      </c>
      <c r="B1119" s="179" t="s">
        <v>143</v>
      </c>
      <c r="C1119" s="380">
        <v>0</v>
      </c>
      <c r="D1119" s="380">
        <v>0</v>
      </c>
      <c r="E1119" s="152" t="str">
        <f t="shared" si="52"/>
        <v/>
      </c>
      <c r="F1119" s="379" t="str">
        <f t="shared" si="53"/>
        <v>否</v>
      </c>
      <c r="G1119" s="290" t="str">
        <f t="shared" si="54"/>
        <v>项</v>
      </c>
    </row>
    <row r="1120" ht="36" customHeight="1" spans="1:7">
      <c r="A1120" s="378" t="s">
        <v>2002</v>
      </c>
      <c r="B1120" s="179" t="s">
        <v>145</v>
      </c>
      <c r="C1120" s="380">
        <v>0</v>
      </c>
      <c r="D1120" s="380">
        <v>0</v>
      </c>
      <c r="E1120" s="152" t="str">
        <f t="shared" si="52"/>
        <v/>
      </c>
      <c r="F1120" s="379" t="str">
        <f t="shared" si="53"/>
        <v>否</v>
      </c>
      <c r="G1120" s="290" t="str">
        <f t="shared" si="54"/>
        <v>项</v>
      </c>
    </row>
    <row r="1121" ht="36" customHeight="1" spans="1:7">
      <c r="A1121" s="378" t="s">
        <v>2003</v>
      </c>
      <c r="B1121" s="179" t="s">
        <v>2004</v>
      </c>
      <c r="C1121" s="380">
        <v>0</v>
      </c>
      <c r="D1121" s="380">
        <v>0</v>
      </c>
      <c r="E1121" s="152" t="str">
        <f t="shared" si="52"/>
        <v/>
      </c>
      <c r="F1121" s="379" t="str">
        <f t="shared" si="53"/>
        <v>否</v>
      </c>
      <c r="G1121" s="290" t="str">
        <f t="shared" si="54"/>
        <v>项</v>
      </c>
    </row>
    <row r="1122" ht="36" customHeight="1" spans="1:7">
      <c r="A1122" s="378" t="s">
        <v>2005</v>
      </c>
      <c r="B1122" s="179" t="s">
        <v>2006</v>
      </c>
      <c r="C1122" s="380">
        <v>0</v>
      </c>
      <c r="D1122" s="380">
        <v>0</v>
      </c>
      <c r="E1122" s="152" t="str">
        <f t="shared" si="52"/>
        <v/>
      </c>
      <c r="F1122" s="379" t="str">
        <f t="shared" si="53"/>
        <v>否</v>
      </c>
      <c r="G1122" s="290" t="str">
        <f t="shared" si="54"/>
        <v>项</v>
      </c>
    </row>
    <row r="1123" ht="36" customHeight="1" spans="1:7">
      <c r="A1123" s="378" t="s">
        <v>2007</v>
      </c>
      <c r="B1123" s="179" t="s">
        <v>2008</v>
      </c>
      <c r="C1123" s="380">
        <v>0</v>
      </c>
      <c r="D1123" s="380">
        <v>0</v>
      </c>
      <c r="E1123" s="152" t="str">
        <f t="shared" si="52"/>
        <v/>
      </c>
      <c r="F1123" s="379" t="str">
        <f t="shared" si="53"/>
        <v>否</v>
      </c>
      <c r="G1123" s="290" t="str">
        <f t="shared" si="54"/>
        <v>项</v>
      </c>
    </row>
    <row r="1124" ht="36" customHeight="1" spans="1:7">
      <c r="A1124" s="378" t="s">
        <v>2009</v>
      </c>
      <c r="B1124" s="179" t="s">
        <v>2010</v>
      </c>
      <c r="C1124" s="380">
        <v>3</v>
      </c>
      <c r="D1124" s="380">
        <v>0</v>
      </c>
      <c r="E1124" s="152">
        <f t="shared" ref="E1124:E1187" si="55">IF(C1124&gt;0,D1124/C1124-1,IF(C1124&lt;0,-(D1124/C1124-1),""))</f>
        <v>-1</v>
      </c>
      <c r="F1124" s="379" t="str">
        <f t="shared" si="53"/>
        <v>是</v>
      </c>
      <c r="G1124" s="290" t="str">
        <f t="shared" si="54"/>
        <v>项</v>
      </c>
    </row>
    <row r="1125" ht="36" customHeight="1" spans="1:7">
      <c r="A1125" s="378" t="s">
        <v>2011</v>
      </c>
      <c r="B1125" s="179" t="s">
        <v>159</v>
      </c>
      <c r="C1125" s="380">
        <v>0</v>
      </c>
      <c r="D1125" s="380">
        <v>0</v>
      </c>
      <c r="E1125" s="152" t="str">
        <f t="shared" si="55"/>
        <v/>
      </c>
      <c r="F1125" s="379" t="str">
        <f t="shared" si="53"/>
        <v>否</v>
      </c>
      <c r="G1125" s="290" t="str">
        <f t="shared" si="54"/>
        <v>项</v>
      </c>
    </row>
    <row r="1126" ht="36" customHeight="1" spans="1:7">
      <c r="A1126" s="378" t="s">
        <v>2012</v>
      </c>
      <c r="B1126" s="179" t="s">
        <v>2013</v>
      </c>
      <c r="C1126" s="380">
        <v>2</v>
      </c>
      <c r="D1126" s="380">
        <v>500</v>
      </c>
      <c r="E1126" s="152">
        <f t="shared" si="55"/>
        <v>249</v>
      </c>
      <c r="F1126" s="379" t="str">
        <f t="shared" si="53"/>
        <v>是</v>
      </c>
      <c r="G1126" s="290" t="str">
        <f t="shared" si="54"/>
        <v>项</v>
      </c>
    </row>
    <row r="1127" ht="36" customHeight="1" spans="1:7">
      <c r="A1127" s="378" t="s">
        <v>2014</v>
      </c>
      <c r="B1127" s="179" t="s">
        <v>2015</v>
      </c>
      <c r="C1127" s="380">
        <f>SUM(C1128:C1132)</f>
        <v>1</v>
      </c>
      <c r="D1127" s="380">
        <f>SUM(D1128:D1132)</f>
        <v>1</v>
      </c>
      <c r="E1127" s="152">
        <f t="shared" si="55"/>
        <v>0</v>
      </c>
      <c r="F1127" s="379" t="str">
        <f t="shared" si="53"/>
        <v>是</v>
      </c>
      <c r="G1127" s="290" t="str">
        <f t="shared" si="54"/>
        <v>款</v>
      </c>
    </row>
    <row r="1128" ht="36" customHeight="1" spans="1:7">
      <c r="A1128" s="378" t="s">
        <v>2016</v>
      </c>
      <c r="B1128" s="179" t="s">
        <v>141</v>
      </c>
      <c r="C1128" s="380">
        <v>0</v>
      </c>
      <c r="D1128" s="380">
        <v>0</v>
      </c>
      <c r="E1128" s="152" t="str">
        <f t="shared" si="55"/>
        <v/>
      </c>
      <c r="F1128" s="379" t="str">
        <f t="shared" si="53"/>
        <v>否</v>
      </c>
      <c r="G1128" s="290" t="str">
        <f t="shared" si="54"/>
        <v>项</v>
      </c>
    </row>
    <row r="1129" ht="36" customHeight="1" spans="1:7">
      <c r="A1129" s="378" t="s">
        <v>2017</v>
      </c>
      <c r="B1129" s="179" t="s">
        <v>143</v>
      </c>
      <c r="C1129" s="380">
        <v>0</v>
      </c>
      <c r="D1129" s="380">
        <v>0</v>
      </c>
      <c r="E1129" s="152" t="str">
        <f t="shared" si="55"/>
        <v/>
      </c>
      <c r="F1129" s="379" t="str">
        <f t="shared" si="53"/>
        <v>否</v>
      </c>
      <c r="G1129" s="290" t="str">
        <f t="shared" si="54"/>
        <v>项</v>
      </c>
    </row>
    <row r="1130" ht="36" customHeight="1" spans="1:7">
      <c r="A1130" s="378" t="s">
        <v>2018</v>
      </c>
      <c r="B1130" s="179" t="s">
        <v>145</v>
      </c>
      <c r="C1130" s="380">
        <v>0</v>
      </c>
      <c r="D1130" s="380">
        <v>0</v>
      </c>
      <c r="E1130" s="152" t="str">
        <f t="shared" si="55"/>
        <v/>
      </c>
      <c r="F1130" s="379" t="str">
        <f t="shared" si="53"/>
        <v>否</v>
      </c>
      <c r="G1130" s="290" t="str">
        <f t="shared" si="54"/>
        <v>项</v>
      </c>
    </row>
    <row r="1131" ht="36" customHeight="1" spans="1:7">
      <c r="A1131" s="378" t="s">
        <v>2019</v>
      </c>
      <c r="B1131" s="179" t="s">
        <v>2020</v>
      </c>
      <c r="C1131" s="380">
        <v>0</v>
      </c>
      <c r="D1131" s="380">
        <v>0</v>
      </c>
      <c r="E1131" s="152" t="str">
        <f t="shared" si="55"/>
        <v/>
      </c>
      <c r="F1131" s="379" t="str">
        <f t="shared" si="53"/>
        <v>否</v>
      </c>
      <c r="G1131" s="290" t="str">
        <f t="shared" si="54"/>
        <v>项</v>
      </c>
    </row>
    <row r="1132" ht="36" customHeight="1" spans="1:7">
      <c r="A1132" s="378" t="s">
        <v>2021</v>
      </c>
      <c r="B1132" s="179" t="s">
        <v>2022</v>
      </c>
      <c r="C1132" s="380">
        <v>1</v>
      </c>
      <c r="D1132" s="380">
        <v>1</v>
      </c>
      <c r="E1132" s="152">
        <f t="shared" si="55"/>
        <v>0</v>
      </c>
      <c r="F1132" s="379" t="str">
        <f t="shared" si="53"/>
        <v>是</v>
      </c>
      <c r="G1132" s="290" t="str">
        <f t="shared" si="54"/>
        <v>项</v>
      </c>
    </row>
    <row r="1133" ht="36" customHeight="1" spans="1:7">
      <c r="A1133" s="378" t="s">
        <v>2023</v>
      </c>
      <c r="B1133" s="179" t="s">
        <v>2024</v>
      </c>
      <c r="C1133" s="380">
        <f>SUM(C1134:C1135)</f>
        <v>824</v>
      </c>
      <c r="D1133" s="380">
        <f>SUM(D1134:D1135)</f>
        <v>3100</v>
      </c>
      <c r="E1133" s="152">
        <f t="shared" si="55"/>
        <v>2.762</v>
      </c>
      <c r="F1133" s="379" t="str">
        <f t="shared" si="53"/>
        <v>是</v>
      </c>
      <c r="G1133" s="290" t="str">
        <f t="shared" si="54"/>
        <v>款</v>
      </c>
    </row>
    <row r="1134" ht="36" customHeight="1" spans="1:7">
      <c r="A1134" s="378" t="s">
        <v>2025</v>
      </c>
      <c r="B1134" s="179" t="s">
        <v>2026</v>
      </c>
      <c r="C1134" s="380">
        <v>814</v>
      </c>
      <c r="D1134" s="380">
        <v>1400</v>
      </c>
      <c r="E1134" s="152">
        <f t="shared" si="55"/>
        <v>0.72</v>
      </c>
      <c r="F1134" s="379" t="str">
        <f t="shared" si="53"/>
        <v>是</v>
      </c>
      <c r="G1134" s="290" t="str">
        <f t="shared" si="54"/>
        <v>项</v>
      </c>
    </row>
    <row r="1135" ht="36" customHeight="1" spans="1:7">
      <c r="A1135" s="378" t="s">
        <v>2027</v>
      </c>
      <c r="B1135" s="179" t="s">
        <v>2028</v>
      </c>
      <c r="C1135" s="380">
        <v>10</v>
      </c>
      <c r="D1135" s="380">
        <v>1700</v>
      </c>
      <c r="E1135" s="152">
        <f t="shared" si="55"/>
        <v>169</v>
      </c>
      <c r="F1135" s="379" t="str">
        <f t="shared" si="53"/>
        <v>是</v>
      </c>
      <c r="G1135" s="290" t="str">
        <f t="shared" si="54"/>
        <v>项</v>
      </c>
    </row>
    <row r="1136" ht="36" customHeight="1" spans="1:7">
      <c r="A1136" s="378" t="s">
        <v>100</v>
      </c>
      <c r="B1136" s="171" t="s">
        <v>101</v>
      </c>
      <c r="C1136" s="380">
        <f>SUM(C1137,C1144,C1154,C1160,C1163)</f>
        <v>0</v>
      </c>
      <c r="D1136" s="380">
        <f>SUM(D1137,D1144,D1154,D1160,D1163)</f>
        <v>12</v>
      </c>
      <c r="E1136" s="152" t="str">
        <f t="shared" si="55"/>
        <v/>
      </c>
      <c r="F1136" s="379" t="str">
        <f t="shared" si="53"/>
        <v>是</v>
      </c>
      <c r="G1136" s="290" t="str">
        <f t="shared" si="54"/>
        <v>类</v>
      </c>
    </row>
    <row r="1137" ht="36" customHeight="1" spans="1:7">
      <c r="A1137" s="378" t="s">
        <v>2029</v>
      </c>
      <c r="B1137" s="179" t="s">
        <v>2030</v>
      </c>
      <c r="C1137" s="380">
        <f>SUM(C1138:C1143)</f>
        <v>0</v>
      </c>
      <c r="D1137" s="380">
        <f>SUM(D1138:D1143)</f>
        <v>0</v>
      </c>
      <c r="E1137" s="152" t="str">
        <f t="shared" si="55"/>
        <v/>
      </c>
      <c r="F1137" s="379" t="str">
        <f t="shared" si="53"/>
        <v>否</v>
      </c>
      <c r="G1137" s="290" t="str">
        <f t="shared" si="54"/>
        <v>款</v>
      </c>
    </row>
    <row r="1138" ht="36" customHeight="1" spans="1:7">
      <c r="A1138" s="378" t="s">
        <v>2031</v>
      </c>
      <c r="B1138" s="179" t="s">
        <v>141</v>
      </c>
      <c r="C1138" s="380">
        <v>0</v>
      </c>
      <c r="D1138" s="380">
        <v>0</v>
      </c>
      <c r="E1138" s="152" t="str">
        <f t="shared" si="55"/>
        <v/>
      </c>
      <c r="F1138" s="379" t="str">
        <f t="shared" si="53"/>
        <v>否</v>
      </c>
      <c r="G1138" s="290" t="str">
        <f t="shared" si="54"/>
        <v>项</v>
      </c>
    </row>
    <row r="1139" ht="36" customHeight="1" spans="1:7">
      <c r="A1139" s="378" t="s">
        <v>2032</v>
      </c>
      <c r="B1139" s="179" t="s">
        <v>143</v>
      </c>
      <c r="C1139" s="380">
        <v>0</v>
      </c>
      <c r="D1139" s="380">
        <v>0</v>
      </c>
      <c r="E1139" s="152" t="str">
        <f t="shared" si="55"/>
        <v/>
      </c>
      <c r="F1139" s="379" t="str">
        <f t="shared" si="53"/>
        <v>否</v>
      </c>
      <c r="G1139" s="290" t="str">
        <f t="shared" si="54"/>
        <v>项</v>
      </c>
    </row>
    <row r="1140" ht="36" customHeight="1" spans="1:7">
      <c r="A1140" s="378" t="s">
        <v>2033</v>
      </c>
      <c r="B1140" s="179" t="s">
        <v>145</v>
      </c>
      <c r="C1140" s="380">
        <v>0</v>
      </c>
      <c r="D1140" s="380">
        <v>0</v>
      </c>
      <c r="E1140" s="152" t="str">
        <f t="shared" si="55"/>
        <v/>
      </c>
      <c r="F1140" s="379" t="str">
        <f t="shared" si="53"/>
        <v>否</v>
      </c>
      <c r="G1140" s="290" t="str">
        <f t="shared" si="54"/>
        <v>项</v>
      </c>
    </row>
    <row r="1141" ht="36" customHeight="1" spans="1:7">
      <c r="A1141" s="378" t="s">
        <v>2034</v>
      </c>
      <c r="B1141" s="179" t="s">
        <v>2035</v>
      </c>
      <c r="C1141" s="380">
        <v>0</v>
      </c>
      <c r="D1141" s="380">
        <v>0</v>
      </c>
      <c r="E1141" s="152" t="str">
        <f t="shared" si="55"/>
        <v/>
      </c>
      <c r="F1141" s="379" t="str">
        <f t="shared" si="53"/>
        <v>否</v>
      </c>
      <c r="G1141" s="290" t="str">
        <f t="shared" si="54"/>
        <v>项</v>
      </c>
    </row>
    <row r="1142" ht="36" customHeight="1" spans="1:7">
      <c r="A1142" s="378" t="s">
        <v>2036</v>
      </c>
      <c r="B1142" s="179" t="s">
        <v>159</v>
      </c>
      <c r="C1142" s="380">
        <v>0</v>
      </c>
      <c r="D1142" s="380">
        <v>0</v>
      </c>
      <c r="E1142" s="152" t="str">
        <f t="shared" si="55"/>
        <v/>
      </c>
      <c r="F1142" s="379" t="str">
        <f t="shared" si="53"/>
        <v>否</v>
      </c>
      <c r="G1142" s="290" t="str">
        <f t="shared" si="54"/>
        <v>项</v>
      </c>
    </row>
    <row r="1143" ht="36" customHeight="1" spans="1:7">
      <c r="A1143" s="378" t="s">
        <v>2037</v>
      </c>
      <c r="B1143" s="179" t="s">
        <v>2038</v>
      </c>
      <c r="C1143" s="380">
        <v>0</v>
      </c>
      <c r="D1143" s="380">
        <v>0</v>
      </c>
      <c r="E1143" s="152" t="str">
        <f t="shared" si="55"/>
        <v/>
      </c>
      <c r="F1143" s="379" t="str">
        <f t="shared" si="53"/>
        <v>否</v>
      </c>
      <c r="G1143" s="290" t="str">
        <f t="shared" si="54"/>
        <v>项</v>
      </c>
    </row>
    <row r="1144" ht="36" customHeight="1" spans="1:7">
      <c r="A1144" s="378" t="s">
        <v>2039</v>
      </c>
      <c r="B1144" s="179" t="s">
        <v>2040</v>
      </c>
      <c r="C1144" s="380">
        <f>SUM(C1145:C1153)</f>
        <v>0</v>
      </c>
      <c r="D1144" s="380">
        <f>SUM(D1145:D1153)</f>
        <v>12</v>
      </c>
      <c r="E1144" s="152" t="str">
        <f t="shared" si="55"/>
        <v/>
      </c>
      <c r="F1144" s="379" t="str">
        <f t="shared" si="53"/>
        <v>是</v>
      </c>
      <c r="G1144" s="290" t="str">
        <f t="shared" si="54"/>
        <v>款</v>
      </c>
    </row>
    <row r="1145" ht="36" customHeight="1" spans="1:7">
      <c r="A1145" s="378" t="s">
        <v>2041</v>
      </c>
      <c r="B1145" s="179" t="s">
        <v>2042</v>
      </c>
      <c r="C1145" s="380">
        <v>0</v>
      </c>
      <c r="D1145" s="380">
        <v>0</v>
      </c>
      <c r="E1145" s="152" t="str">
        <f t="shared" si="55"/>
        <v/>
      </c>
      <c r="F1145" s="379" t="str">
        <f t="shared" si="53"/>
        <v>否</v>
      </c>
      <c r="G1145" s="290" t="str">
        <f t="shared" si="54"/>
        <v>项</v>
      </c>
    </row>
    <row r="1146" ht="36" customHeight="1" spans="1:7">
      <c r="A1146" s="378" t="s">
        <v>2043</v>
      </c>
      <c r="B1146" s="179" t="s">
        <v>2044</v>
      </c>
      <c r="C1146" s="380">
        <v>0</v>
      </c>
      <c r="D1146" s="380">
        <v>12</v>
      </c>
      <c r="E1146" s="152" t="str">
        <f t="shared" si="55"/>
        <v/>
      </c>
      <c r="F1146" s="379" t="str">
        <f t="shared" si="53"/>
        <v>是</v>
      </c>
      <c r="G1146" s="290" t="str">
        <f t="shared" si="54"/>
        <v>项</v>
      </c>
    </row>
    <row r="1147" ht="36" customHeight="1" spans="1:7">
      <c r="A1147" s="378" t="s">
        <v>2045</v>
      </c>
      <c r="B1147" s="179" t="s">
        <v>2046</v>
      </c>
      <c r="C1147" s="380">
        <v>0</v>
      </c>
      <c r="D1147" s="380">
        <v>0</v>
      </c>
      <c r="E1147" s="152" t="str">
        <f t="shared" si="55"/>
        <v/>
      </c>
      <c r="F1147" s="379" t="str">
        <f t="shared" si="53"/>
        <v>否</v>
      </c>
      <c r="G1147" s="290" t="str">
        <f t="shared" si="54"/>
        <v>项</v>
      </c>
    </row>
    <row r="1148" ht="36" customHeight="1" spans="1:7">
      <c r="A1148" s="378" t="s">
        <v>2047</v>
      </c>
      <c r="B1148" s="179" t="s">
        <v>2048</v>
      </c>
      <c r="C1148" s="380">
        <v>0</v>
      </c>
      <c r="D1148" s="380">
        <v>0</v>
      </c>
      <c r="E1148" s="152" t="str">
        <f t="shared" si="55"/>
        <v/>
      </c>
      <c r="F1148" s="379" t="str">
        <f t="shared" si="53"/>
        <v>否</v>
      </c>
      <c r="G1148" s="290" t="str">
        <f t="shared" si="54"/>
        <v>项</v>
      </c>
    </row>
    <row r="1149" ht="36" customHeight="1" spans="1:7">
      <c r="A1149" s="378" t="s">
        <v>2049</v>
      </c>
      <c r="B1149" s="179" t="s">
        <v>2050</v>
      </c>
      <c r="C1149" s="380">
        <v>0</v>
      </c>
      <c r="D1149" s="380">
        <v>0</v>
      </c>
      <c r="E1149" s="152" t="str">
        <f t="shared" si="55"/>
        <v/>
      </c>
      <c r="F1149" s="379" t="str">
        <f t="shared" si="53"/>
        <v>否</v>
      </c>
      <c r="G1149" s="290" t="str">
        <f t="shared" si="54"/>
        <v>项</v>
      </c>
    </row>
    <row r="1150" ht="36" customHeight="1" spans="1:7">
      <c r="A1150" s="378" t="s">
        <v>2051</v>
      </c>
      <c r="B1150" s="179" t="s">
        <v>2052</v>
      </c>
      <c r="C1150" s="380">
        <v>0</v>
      </c>
      <c r="D1150" s="380">
        <v>0</v>
      </c>
      <c r="E1150" s="152" t="str">
        <f t="shared" si="55"/>
        <v/>
      </c>
      <c r="F1150" s="379" t="str">
        <f t="shared" si="53"/>
        <v>否</v>
      </c>
      <c r="G1150" s="290" t="str">
        <f t="shared" si="54"/>
        <v>项</v>
      </c>
    </row>
    <row r="1151" ht="36" customHeight="1" spans="1:7">
      <c r="A1151" s="378" t="s">
        <v>2053</v>
      </c>
      <c r="B1151" s="179" t="s">
        <v>2054</v>
      </c>
      <c r="C1151" s="380">
        <v>0</v>
      </c>
      <c r="D1151" s="380">
        <v>0</v>
      </c>
      <c r="E1151" s="152" t="str">
        <f t="shared" si="55"/>
        <v/>
      </c>
      <c r="F1151" s="379" t="str">
        <f t="shared" si="53"/>
        <v>否</v>
      </c>
      <c r="G1151" s="290" t="str">
        <f t="shared" si="54"/>
        <v>项</v>
      </c>
    </row>
    <row r="1152" ht="36" customHeight="1" spans="1:7">
      <c r="A1152" s="378" t="s">
        <v>2055</v>
      </c>
      <c r="B1152" s="179" t="s">
        <v>2056</v>
      </c>
      <c r="C1152" s="380">
        <v>0</v>
      </c>
      <c r="D1152" s="380">
        <v>0</v>
      </c>
      <c r="E1152" s="152" t="str">
        <f t="shared" si="55"/>
        <v/>
      </c>
      <c r="F1152" s="379" t="str">
        <f t="shared" si="53"/>
        <v>否</v>
      </c>
      <c r="G1152" s="290" t="str">
        <f t="shared" si="54"/>
        <v>项</v>
      </c>
    </row>
    <row r="1153" ht="36" customHeight="1" spans="1:7">
      <c r="A1153" s="378" t="s">
        <v>2057</v>
      </c>
      <c r="B1153" s="179" t="s">
        <v>2058</v>
      </c>
      <c r="C1153" s="380">
        <v>0</v>
      </c>
      <c r="D1153" s="380">
        <v>0</v>
      </c>
      <c r="E1153" s="152" t="str">
        <f t="shared" si="55"/>
        <v/>
      </c>
      <c r="F1153" s="379" t="str">
        <f t="shared" si="53"/>
        <v>否</v>
      </c>
      <c r="G1153" s="290" t="str">
        <f t="shared" si="54"/>
        <v>项</v>
      </c>
    </row>
    <row r="1154" ht="36" customHeight="1" spans="1:7">
      <c r="A1154" s="378" t="s">
        <v>2059</v>
      </c>
      <c r="B1154" s="179" t="s">
        <v>2060</v>
      </c>
      <c r="C1154" s="380">
        <f>SUM(C1155:C1159)</f>
        <v>0</v>
      </c>
      <c r="D1154" s="380">
        <f>SUM(D1155:D1159)</f>
        <v>0</v>
      </c>
      <c r="E1154" s="152" t="str">
        <f t="shared" si="55"/>
        <v/>
      </c>
      <c r="F1154" s="379" t="str">
        <f t="shared" si="53"/>
        <v>否</v>
      </c>
      <c r="G1154" s="290" t="str">
        <f t="shared" si="54"/>
        <v>款</v>
      </c>
    </row>
    <row r="1155" ht="36" customHeight="1" spans="1:7">
      <c r="A1155" s="378" t="s">
        <v>2061</v>
      </c>
      <c r="B1155" s="179" t="s">
        <v>2062</v>
      </c>
      <c r="C1155" s="380">
        <v>0</v>
      </c>
      <c r="D1155" s="380">
        <v>0</v>
      </c>
      <c r="E1155" s="152" t="str">
        <f t="shared" si="55"/>
        <v/>
      </c>
      <c r="F1155" s="379" t="str">
        <f t="shared" si="53"/>
        <v>否</v>
      </c>
      <c r="G1155" s="290" t="str">
        <f t="shared" si="54"/>
        <v>项</v>
      </c>
    </row>
    <row r="1156" ht="36" customHeight="1" spans="1:7">
      <c r="A1156" s="378" t="s">
        <v>2063</v>
      </c>
      <c r="B1156" s="179" t="s">
        <v>2064</v>
      </c>
      <c r="C1156" s="380">
        <v>0</v>
      </c>
      <c r="D1156" s="380">
        <v>0</v>
      </c>
      <c r="E1156" s="152" t="str">
        <f t="shared" si="55"/>
        <v/>
      </c>
      <c r="F1156" s="379" t="str">
        <f t="shared" ref="F1156:F1219" si="56">IF(LEN(A1156)=3,"是",IF(B1156&lt;&gt;"",IF(SUM(C1156:D1156)&lt;&gt;0,"是","否"),"是"))</f>
        <v>否</v>
      </c>
      <c r="G1156" s="290" t="str">
        <f t="shared" ref="G1156:G1219" si="57">IF(LEN(A1156)=3,"类",IF(LEN(A1156)=5,"款","项"))</f>
        <v>项</v>
      </c>
    </row>
    <row r="1157" ht="36" customHeight="1" spans="1:7">
      <c r="A1157" s="378" t="s">
        <v>2065</v>
      </c>
      <c r="B1157" s="179" t="s">
        <v>2066</v>
      </c>
      <c r="C1157" s="380">
        <v>0</v>
      </c>
      <c r="D1157" s="380">
        <v>0</v>
      </c>
      <c r="E1157" s="152" t="str">
        <f t="shared" si="55"/>
        <v/>
      </c>
      <c r="F1157" s="379" t="str">
        <f t="shared" si="56"/>
        <v>否</v>
      </c>
      <c r="G1157" s="290" t="str">
        <f t="shared" si="57"/>
        <v>项</v>
      </c>
    </row>
    <row r="1158" ht="36" customHeight="1" spans="1:7">
      <c r="A1158" s="378" t="s">
        <v>2067</v>
      </c>
      <c r="B1158" s="179" t="s">
        <v>2068</v>
      </c>
      <c r="C1158" s="380">
        <v>0</v>
      </c>
      <c r="D1158" s="380">
        <v>0</v>
      </c>
      <c r="E1158" s="152" t="str">
        <f t="shared" si="55"/>
        <v/>
      </c>
      <c r="F1158" s="379" t="str">
        <f t="shared" si="56"/>
        <v>否</v>
      </c>
      <c r="G1158" s="290" t="str">
        <f t="shared" si="57"/>
        <v>项</v>
      </c>
    </row>
    <row r="1159" ht="36" customHeight="1" spans="1:7">
      <c r="A1159" s="378" t="s">
        <v>2069</v>
      </c>
      <c r="B1159" s="179" t="s">
        <v>2070</v>
      </c>
      <c r="C1159" s="380">
        <v>0</v>
      </c>
      <c r="D1159" s="380">
        <v>0</v>
      </c>
      <c r="E1159" s="152" t="str">
        <f t="shared" si="55"/>
        <v/>
      </c>
      <c r="F1159" s="379" t="str">
        <f t="shared" si="56"/>
        <v>否</v>
      </c>
      <c r="G1159" s="290" t="str">
        <f t="shared" si="57"/>
        <v>项</v>
      </c>
    </row>
    <row r="1160" ht="36" customHeight="1" spans="1:7">
      <c r="A1160" s="378" t="s">
        <v>2071</v>
      </c>
      <c r="B1160" s="179" t="s">
        <v>2072</v>
      </c>
      <c r="C1160" s="380">
        <f>SUM(C1161:C1162)</f>
        <v>0</v>
      </c>
      <c r="D1160" s="380">
        <f>SUM(D1161:D1162)</f>
        <v>0</v>
      </c>
      <c r="E1160" s="152" t="str">
        <f t="shared" si="55"/>
        <v/>
      </c>
      <c r="F1160" s="379" t="str">
        <f t="shared" si="56"/>
        <v>否</v>
      </c>
      <c r="G1160" s="290" t="str">
        <f t="shared" si="57"/>
        <v>款</v>
      </c>
    </row>
    <row r="1161" ht="36" customHeight="1" spans="1:7">
      <c r="A1161" s="378" t="s">
        <v>2073</v>
      </c>
      <c r="B1161" s="179" t="s">
        <v>2074</v>
      </c>
      <c r="C1161" s="380">
        <v>0</v>
      </c>
      <c r="D1161" s="380">
        <v>0</v>
      </c>
      <c r="E1161" s="152" t="str">
        <f t="shared" si="55"/>
        <v/>
      </c>
      <c r="F1161" s="379" t="str">
        <f t="shared" si="56"/>
        <v>否</v>
      </c>
      <c r="G1161" s="290" t="str">
        <f t="shared" si="57"/>
        <v>项</v>
      </c>
    </row>
    <row r="1162" ht="36" customHeight="1" spans="1:7">
      <c r="A1162" s="378" t="s">
        <v>2075</v>
      </c>
      <c r="B1162" s="179" t="s">
        <v>2076</v>
      </c>
      <c r="C1162" s="380">
        <v>0</v>
      </c>
      <c r="D1162" s="380">
        <v>0</v>
      </c>
      <c r="E1162" s="152" t="str">
        <f t="shared" si="55"/>
        <v/>
      </c>
      <c r="F1162" s="379" t="str">
        <f t="shared" si="56"/>
        <v>否</v>
      </c>
      <c r="G1162" s="290" t="str">
        <f t="shared" si="57"/>
        <v>项</v>
      </c>
    </row>
    <row r="1163" ht="36" customHeight="1" spans="1:7">
      <c r="A1163" s="378" t="s">
        <v>2077</v>
      </c>
      <c r="B1163" s="179" t="s">
        <v>2078</v>
      </c>
      <c r="C1163" s="380">
        <f>SUM(C1164:C1165)</f>
        <v>0</v>
      </c>
      <c r="D1163" s="380">
        <f>SUM(D1164:D1165)</f>
        <v>0</v>
      </c>
      <c r="E1163" s="152" t="str">
        <f t="shared" si="55"/>
        <v/>
      </c>
      <c r="F1163" s="379" t="str">
        <f t="shared" si="56"/>
        <v>否</v>
      </c>
      <c r="G1163" s="290" t="str">
        <f t="shared" si="57"/>
        <v>款</v>
      </c>
    </row>
    <row r="1164" ht="36" customHeight="1" spans="1:7">
      <c r="A1164" s="378">
        <v>2179902</v>
      </c>
      <c r="B1164" s="179" t="s">
        <v>2079</v>
      </c>
      <c r="C1164" s="380">
        <v>0</v>
      </c>
      <c r="D1164" s="380">
        <v>0</v>
      </c>
      <c r="E1164" s="152" t="str">
        <f t="shared" si="55"/>
        <v/>
      </c>
      <c r="F1164" s="379" t="str">
        <f t="shared" si="56"/>
        <v>否</v>
      </c>
      <c r="G1164" s="290" t="str">
        <f t="shared" si="57"/>
        <v>项</v>
      </c>
    </row>
    <row r="1165" ht="36" customHeight="1" spans="1:7">
      <c r="A1165" s="378">
        <v>2179999</v>
      </c>
      <c r="B1165" s="179" t="s">
        <v>2080</v>
      </c>
      <c r="C1165" s="380">
        <v>0</v>
      </c>
      <c r="D1165" s="380">
        <v>0</v>
      </c>
      <c r="E1165" s="152" t="str">
        <f t="shared" si="55"/>
        <v/>
      </c>
      <c r="F1165" s="379" t="str">
        <f t="shared" si="56"/>
        <v>否</v>
      </c>
      <c r="G1165" s="290" t="str">
        <f t="shared" si="57"/>
        <v>项</v>
      </c>
    </row>
    <row r="1166" ht="36" customHeight="1" spans="1:7">
      <c r="A1166" s="378" t="s">
        <v>102</v>
      </c>
      <c r="B1166" s="171" t="s">
        <v>103</v>
      </c>
      <c r="C1166" s="380">
        <f>SUM(C1167:C1175)</f>
        <v>0</v>
      </c>
      <c r="D1166" s="380">
        <f>SUM(D1167:D1175)</f>
        <v>0</v>
      </c>
      <c r="E1166" s="152" t="str">
        <f t="shared" si="55"/>
        <v/>
      </c>
      <c r="F1166" s="379" t="str">
        <f t="shared" si="56"/>
        <v>是</v>
      </c>
      <c r="G1166" s="290" t="str">
        <f t="shared" si="57"/>
        <v>类</v>
      </c>
    </row>
    <row r="1167" ht="36" customHeight="1" spans="1:7">
      <c r="A1167" s="378" t="s">
        <v>2081</v>
      </c>
      <c r="B1167" s="179" t="s">
        <v>2082</v>
      </c>
      <c r="C1167" s="380">
        <v>0</v>
      </c>
      <c r="D1167" s="380">
        <v>0</v>
      </c>
      <c r="E1167" s="152" t="str">
        <f t="shared" si="55"/>
        <v/>
      </c>
      <c r="F1167" s="379" t="str">
        <f t="shared" si="56"/>
        <v>否</v>
      </c>
      <c r="G1167" s="290" t="str">
        <f t="shared" si="57"/>
        <v>款</v>
      </c>
    </row>
    <row r="1168" ht="36" customHeight="1" spans="1:7">
      <c r="A1168" s="378" t="s">
        <v>2083</v>
      </c>
      <c r="B1168" s="179" t="s">
        <v>2084</v>
      </c>
      <c r="C1168" s="380">
        <v>0</v>
      </c>
      <c r="D1168" s="380">
        <v>0</v>
      </c>
      <c r="E1168" s="152" t="str">
        <f t="shared" si="55"/>
        <v/>
      </c>
      <c r="F1168" s="379" t="str">
        <f t="shared" si="56"/>
        <v>否</v>
      </c>
      <c r="G1168" s="290" t="str">
        <f t="shared" si="57"/>
        <v>款</v>
      </c>
    </row>
    <row r="1169" ht="36" customHeight="1" spans="1:7">
      <c r="A1169" s="378" t="s">
        <v>2085</v>
      </c>
      <c r="B1169" s="179" t="s">
        <v>2086</v>
      </c>
      <c r="C1169" s="380">
        <v>0</v>
      </c>
      <c r="D1169" s="380">
        <v>0</v>
      </c>
      <c r="E1169" s="152" t="str">
        <f t="shared" si="55"/>
        <v/>
      </c>
      <c r="F1169" s="379" t="str">
        <f t="shared" si="56"/>
        <v>否</v>
      </c>
      <c r="G1169" s="290" t="str">
        <f t="shared" si="57"/>
        <v>款</v>
      </c>
    </row>
    <row r="1170" ht="36" customHeight="1" spans="1:7">
      <c r="A1170" s="378" t="s">
        <v>2087</v>
      </c>
      <c r="B1170" s="179" t="s">
        <v>2088</v>
      </c>
      <c r="C1170" s="380">
        <v>0</v>
      </c>
      <c r="D1170" s="380">
        <v>0</v>
      </c>
      <c r="E1170" s="152" t="str">
        <f t="shared" si="55"/>
        <v/>
      </c>
      <c r="F1170" s="379" t="str">
        <f t="shared" si="56"/>
        <v>否</v>
      </c>
      <c r="G1170" s="290" t="str">
        <f t="shared" si="57"/>
        <v>款</v>
      </c>
    </row>
    <row r="1171" ht="36" customHeight="1" spans="1:7">
      <c r="A1171" s="378" t="s">
        <v>2089</v>
      </c>
      <c r="B1171" s="179" t="s">
        <v>2090</v>
      </c>
      <c r="C1171" s="380">
        <v>0</v>
      </c>
      <c r="D1171" s="380">
        <v>0</v>
      </c>
      <c r="E1171" s="152" t="str">
        <f t="shared" si="55"/>
        <v/>
      </c>
      <c r="F1171" s="379" t="str">
        <f t="shared" si="56"/>
        <v>否</v>
      </c>
      <c r="G1171" s="290" t="str">
        <f t="shared" si="57"/>
        <v>款</v>
      </c>
    </row>
    <row r="1172" ht="36" customHeight="1" spans="1:7">
      <c r="A1172" s="378" t="s">
        <v>2091</v>
      </c>
      <c r="B1172" s="179" t="s">
        <v>1597</v>
      </c>
      <c r="C1172" s="380">
        <v>0</v>
      </c>
      <c r="D1172" s="380">
        <v>0</v>
      </c>
      <c r="E1172" s="152" t="str">
        <f t="shared" si="55"/>
        <v/>
      </c>
      <c r="F1172" s="379" t="str">
        <f t="shared" si="56"/>
        <v>否</v>
      </c>
      <c r="G1172" s="290" t="str">
        <f t="shared" si="57"/>
        <v>款</v>
      </c>
    </row>
    <row r="1173" ht="36" customHeight="1" spans="1:7">
      <c r="A1173" s="378" t="s">
        <v>2092</v>
      </c>
      <c r="B1173" s="179" t="s">
        <v>2093</v>
      </c>
      <c r="C1173" s="380">
        <v>0</v>
      </c>
      <c r="D1173" s="380">
        <v>0</v>
      </c>
      <c r="E1173" s="152" t="str">
        <f t="shared" si="55"/>
        <v/>
      </c>
      <c r="F1173" s="379" t="str">
        <f t="shared" si="56"/>
        <v>否</v>
      </c>
      <c r="G1173" s="290" t="str">
        <f t="shared" si="57"/>
        <v>款</v>
      </c>
    </row>
    <row r="1174" ht="36" customHeight="1" spans="1:7">
      <c r="A1174" s="378" t="s">
        <v>2094</v>
      </c>
      <c r="B1174" s="179" t="s">
        <v>2095</v>
      </c>
      <c r="C1174" s="380">
        <v>0</v>
      </c>
      <c r="D1174" s="380">
        <v>0</v>
      </c>
      <c r="E1174" s="152" t="str">
        <f t="shared" si="55"/>
        <v/>
      </c>
      <c r="F1174" s="379" t="str">
        <f t="shared" si="56"/>
        <v>否</v>
      </c>
      <c r="G1174" s="290" t="str">
        <f t="shared" si="57"/>
        <v>款</v>
      </c>
    </row>
    <row r="1175" ht="36" customHeight="1" spans="1:7">
      <c r="A1175" s="378" t="s">
        <v>2096</v>
      </c>
      <c r="B1175" s="179" t="s">
        <v>2097</v>
      </c>
      <c r="C1175" s="380">
        <v>0</v>
      </c>
      <c r="D1175" s="380">
        <v>0</v>
      </c>
      <c r="E1175" s="152" t="str">
        <f t="shared" si="55"/>
        <v/>
      </c>
      <c r="F1175" s="379" t="str">
        <f t="shared" si="56"/>
        <v>否</v>
      </c>
      <c r="G1175" s="290" t="str">
        <f t="shared" si="57"/>
        <v>款</v>
      </c>
    </row>
    <row r="1176" ht="36" customHeight="1" spans="1:7">
      <c r="A1176" s="378" t="s">
        <v>104</v>
      </c>
      <c r="B1176" s="171" t="s">
        <v>105</v>
      </c>
      <c r="C1176" s="380">
        <f>SUM(C1177,C1204,C1219)</f>
        <v>1900</v>
      </c>
      <c r="D1176" s="380">
        <f>SUM(D1177,D1204,D1219)</f>
        <v>2351</v>
      </c>
      <c r="E1176" s="152">
        <f t="shared" si="55"/>
        <v>0.237</v>
      </c>
      <c r="F1176" s="379" t="str">
        <f t="shared" si="56"/>
        <v>是</v>
      </c>
      <c r="G1176" s="290" t="str">
        <f t="shared" si="57"/>
        <v>类</v>
      </c>
    </row>
    <row r="1177" ht="36" customHeight="1" spans="1:7">
      <c r="A1177" s="378" t="s">
        <v>2098</v>
      </c>
      <c r="B1177" s="179" t="s">
        <v>2099</v>
      </c>
      <c r="C1177" s="380">
        <f>SUM(C1178:C1203)</f>
        <v>1885</v>
      </c>
      <c r="D1177" s="380">
        <f>SUM(D1178:D1203)</f>
        <v>2309</v>
      </c>
      <c r="E1177" s="152">
        <f t="shared" si="55"/>
        <v>0.225</v>
      </c>
      <c r="F1177" s="379" t="str">
        <f t="shared" si="56"/>
        <v>是</v>
      </c>
      <c r="G1177" s="290" t="str">
        <f t="shared" si="57"/>
        <v>款</v>
      </c>
    </row>
    <row r="1178" ht="36" customHeight="1" spans="1:7">
      <c r="A1178" s="378" t="s">
        <v>2100</v>
      </c>
      <c r="B1178" s="179" t="s">
        <v>141</v>
      </c>
      <c r="C1178" s="380">
        <v>730</v>
      </c>
      <c r="D1178" s="380">
        <v>745</v>
      </c>
      <c r="E1178" s="152">
        <f t="shared" si="55"/>
        <v>0.021</v>
      </c>
      <c r="F1178" s="379" t="str">
        <f t="shared" si="56"/>
        <v>是</v>
      </c>
      <c r="G1178" s="290" t="str">
        <f t="shared" si="57"/>
        <v>项</v>
      </c>
    </row>
    <row r="1179" ht="36" customHeight="1" spans="1:7">
      <c r="A1179" s="378" t="s">
        <v>2101</v>
      </c>
      <c r="B1179" s="179" t="s">
        <v>143</v>
      </c>
      <c r="C1179" s="380">
        <v>0</v>
      </c>
      <c r="D1179" s="380">
        <v>0</v>
      </c>
      <c r="E1179" s="152" t="str">
        <f t="shared" si="55"/>
        <v/>
      </c>
      <c r="F1179" s="379" t="str">
        <f t="shared" si="56"/>
        <v>否</v>
      </c>
      <c r="G1179" s="290" t="str">
        <f t="shared" si="57"/>
        <v>项</v>
      </c>
    </row>
    <row r="1180" ht="36" customHeight="1" spans="1:7">
      <c r="A1180" s="378" t="s">
        <v>2102</v>
      </c>
      <c r="B1180" s="179" t="s">
        <v>145</v>
      </c>
      <c r="C1180" s="380">
        <v>0</v>
      </c>
      <c r="D1180" s="380">
        <v>0</v>
      </c>
      <c r="E1180" s="152" t="str">
        <f t="shared" si="55"/>
        <v/>
      </c>
      <c r="F1180" s="379" t="str">
        <f t="shared" si="56"/>
        <v>否</v>
      </c>
      <c r="G1180" s="290" t="str">
        <f t="shared" si="57"/>
        <v>项</v>
      </c>
    </row>
    <row r="1181" ht="36" customHeight="1" spans="1:7">
      <c r="A1181" s="378" t="s">
        <v>2103</v>
      </c>
      <c r="B1181" s="179" t="s">
        <v>2104</v>
      </c>
      <c r="C1181" s="380">
        <v>30</v>
      </c>
      <c r="D1181" s="380">
        <v>66</v>
      </c>
      <c r="E1181" s="152">
        <f t="shared" si="55"/>
        <v>1.2</v>
      </c>
      <c r="F1181" s="379" t="str">
        <f t="shared" si="56"/>
        <v>是</v>
      </c>
      <c r="G1181" s="290" t="str">
        <f t="shared" si="57"/>
        <v>项</v>
      </c>
    </row>
    <row r="1182" ht="36" customHeight="1" spans="1:7">
      <c r="A1182" s="378" t="s">
        <v>2105</v>
      </c>
      <c r="B1182" s="179" t="s">
        <v>2106</v>
      </c>
      <c r="C1182" s="380">
        <v>100</v>
      </c>
      <c r="D1182" s="380">
        <v>480</v>
      </c>
      <c r="E1182" s="152">
        <f t="shared" si="55"/>
        <v>3.8</v>
      </c>
      <c r="F1182" s="379" t="str">
        <f t="shared" si="56"/>
        <v>是</v>
      </c>
      <c r="G1182" s="290" t="str">
        <f t="shared" si="57"/>
        <v>项</v>
      </c>
    </row>
    <row r="1183" ht="36" customHeight="1" spans="1:7">
      <c r="A1183" s="378" t="s">
        <v>2107</v>
      </c>
      <c r="B1183" s="179" t="s">
        <v>2108</v>
      </c>
      <c r="C1183" s="380">
        <v>0</v>
      </c>
      <c r="D1183" s="380">
        <v>0</v>
      </c>
      <c r="E1183" s="152" t="str">
        <f t="shared" si="55"/>
        <v/>
      </c>
      <c r="F1183" s="379" t="str">
        <f t="shared" si="56"/>
        <v>否</v>
      </c>
      <c r="G1183" s="290" t="str">
        <f t="shared" si="57"/>
        <v>项</v>
      </c>
    </row>
    <row r="1184" ht="36" customHeight="1" spans="1:7">
      <c r="A1184" s="378" t="s">
        <v>2109</v>
      </c>
      <c r="B1184" s="179" t="s">
        <v>2110</v>
      </c>
      <c r="C1184" s="380">
        <v>0</v>
      </c>
      <c r="D1184" s="380">
        <v>0</v>
      </c>
      <c r="E1184" s="152" t="str">
        <f t="shared" si="55"/>
        <v/>
      </c>
      <c r="F1184" s="379" t="str">
        <f t="shared" si="56"/>
        <v>否</v>
      </c>
      <c r="G1184" s="290" t="str">
        <f t="shared" si="57"/>
        <v>项</v>
      </c>
    </row>
    <row r="1185" ht="36" customHeight="1" spans="1:7">
      <c r="A1185" s="378" t="s">
        <v>2111</v>
      </c>
      <c r="B1185" s="179" t="s">
        <v>2112</v>
      </c>
      <c r="C1185" s="380">
        <v>10</v>
      </c>
      <c r="D1185" s="380">
        <v>18</v>
      </c>
      <c r="E1185" s="152">
        <f t="shared" si="55"/>
        <v>0.8</v>
      </c>
      <c r="F1185" s="379" t="str">
        <f t="shared" si="56"/>
        <v>是</v>
      </c>
      <c r="G1185" s="290" t="str">
        <f t="shared" si="57"/>
        <v>项</v>
      </c>
    </row>
    <row r="1186" ht="36" customHeight="1" spans="1:7">
      <c r="A1186" s="378" t="s">
        <v>2113</v>
      </c>
      <c r="B1186" s="179" t="s">
        <v>2114</v>
      </c>
      <c r="C1186" s="380">
        <v>1000</v>
      </c>
      <c r="D1186" s="380">
        <v>1000</v>
      </c>
      <c r="E1186" s="152">
        <f t="shared" si="55"/>
        <v>0</v>
      </c>
      <c r="F1186" s="379" t="str">
        <f t="shared" si="56"/>
        <v>是</v>
      </c>
      <c r="G1186" s="290" t="str">
        <f t="shared" si="57"/>
        <v>项</v>
      </c>
    </row>
    <row r="1187" ht="36" customHeight="1" spans="1:7">
      <c r="A1187" s="378" t="s">
        <v>2115</v>
      </c>
      <c r="B1187" s="179" t="s">
        <v>2116</v>
      </c>
      <c r="C1187" s="380">
        <v>0</v>
      </c>
      <c r="D1187" s="380">
        <v>0</v>
      </c>
      <c r="E1187" s="152" t="str">
        <f t="shared" si="55"/>
        <v/>
      </c>
      <c r="F1187" s="379" t="str">
        <f t="shared" si="56"/>
        <v>否</v>
      </c>
      <c r="G1187" s="290" t="str">
        <f t="shared" si="57"/>
        <v>项</v>
      </c>
    </row>
    <row r="1188" ht="36" customHeight="1" spans="1:7">
      <c r="A1188" s="378" t="s">
        <v>2117</v>
      </c>
      <c r="B1188" s="179" t="s">
        <v>2118</v>
      </c>
      <c r="C1188" s="380">
        <v>0</v>
      </c>
      <c r="D1188" s="380">
        <v>0</v>
      </c>
      <c r="E1188" s="152" t="str">
        <f t="shared" ref="E1188:E1251" si="58">IF(C1188&gt;0,D1188/C1188-1,IF(C1188&lt;0,-(D1188/C1188-1),""))</f>
        <v/>
      </c>
      <c r="F1188" s="379" t="str">
        <f t="shared" si="56"/>
        <v>否</v>
      </c>
      <c r="G1188" s="290" t="str">
        <f t="shared" si="57"/>
        <v>项</v>
      </c>
    </row>
    <row r="1189" ht="36" customHeight="1" spans="1:7">
      <c r="A1189" s="378" t="s">
        <v>2119</v>
      </c>
      <c r="B1189" s="179" t="s">
        <v>2120</v>
      </c>
      <c r="C1189" s="380">
        <v>0</v>
      </c>
      <c r="D1189" s="380">
        <v>0</v>
      </c>
      <c r="E1189" s="152" t="str">
        <f t="shared" si="58"/>
        <v/>
      </c>
      <c r="F1189" s="379" t="str">
        <f t="shared" si="56"/>
        <v>否</v>
      </c>
      <c r="G1189" s="290" t="str">
        <f t="shared" si="57"/>
        <v>项</v>
      </c>
    </row>
    <row r="1190" ht="36" customHeight="1" spans="1:7">
      <c r="A1190" s="378" t="s">
        <v>2121</v>
      </c>
      <c r="B1190" s="179" t="s">
        <v>2122</v>
      </c>
      <c r="C1190" s="380">
        <v>0</v>
      </c>
      <c r="D1190" s="380">
        <v>0</v>
      </c>
      <c r="E1190" s="152" t="str">
        <f t="shared" si="58"/>
        <v/>
      </c>
      <c r="F1190" s="379" t="str">
        <f t="shared" si="56"/>
        <v>否</v>
      </c>
      <c r="G1190" s="290" t="str">
        <f t="shared" si="57"/>
        <v>项</v>
      </c>
    </row>
    <row r="1191" ht="36" customHeight="1" spans="1:7">
      <c r="A1191" s="378" t="s">
        <v>2123</v>
      </c>
      <c r="B1191" s="179" t="s">
        <v>2124</v>
      </c>
      <c r="C1191" s="380">
        <v>0</v>
      </c>
      <c r="D1191" s="380">
        <v>0</v>
      </c>
      <c r="E1191" s="152" t="str">
        <f t="shared" si="58"/>
        <v/>
      </c>
      <c r="F1191" s="379" t="str">
        <f t="shared" si="56"/>
        <v>否</v>
      </c>
      <c r="G1191" s="290" t="str">
        <f t="shared" si="57"/>
        <v>项</v>
      </c>
    </row>
    <row r="1192" ht="36" customHeight="1" spans="1:7">
      <c r="A1192" s="378" t="s">
        <v>2125</v>
      </c>
      <c r="B1192" s="179" t="s">
        <v>2126</v>
      </c>
      <c r="C1192" s="380">
        <v>0</v>
      </c>
      <c r="D1192" s="380">
        <v>0</v>
      </c>
      <c r="E1192" s="152" t="str">
        <f t="shared" si="58"/>
        <v/>
      </c>
      <c r="F1192" s="379" t="str">
        <f t="shared" si="56"/>
        <v>否</v>
      </c>
      <c r="G1192" s="290" t="str">
        <f t="shared" si="57"/>
        <v>项</v>
      </c>
    </row>
    <row r="1193" ht="36" customHeight="1" spans="1:7">
      <c r="A1193" s="378" t="s">
        <v>2127</v>
      </c>
      <c r="B1193" s="179" t="s">
        <v>2128</v>
      </c>
      <c r="C1193" s="380">
        <v>0</v>
      </c>
      <c r="D1193" s="380">
        <v>0</v>
      </c>
      <c r="E1193" s="152" t="str">
        <f t="shared" si="58"/>
        <v/>
      </c>
      <c r="F1193" s="379" t="str">
        <f t="shared" si="56"/>
        <v>否</v>
      </c>
      <c r="G1193" s="290" t="str">
        <f t="shared" si="57"/>
        <v>项</v>
      </c>
    </row>
    <row r="1194" ht="36" customHeight="1" spans="1:7">
      <c r="A1194" s="378" t="s">
        <v>2129</v>
      </c>
      <c r="B1194" s="179" t="s">
        <v>2130</v>
      </c>
      <c r="C1194" s="380">
        <v>0</v>
      </c>
      <c r="D1194" s="380">
        <v>0</v>
      </c>
      <c r="E1194" s="152" t="str">
        <f t="shared" si="58"/>
        <v/>
      </c>
      <c r="F1194" s="379" t="str">
        <f t="shared" si="56"/>
        <v>否</v>
      </c>
      <c r="G1194" s="290" t="str">
        <f t="shared" si="57"/>
        <v>项</v>
      </c>
    </row>
    <row r="1195" ht="36" customHeight="1" spans="1:7">
      <c r="A1195" s="378" t="s">
        <v>2131</v>
      </c>
      <c r="B1195" s="179" t="s">
        <v>2132</v>
      </c>
      <c r="C1195" s="380">
        <v>0</v>
      </c>
      <c r="D1195" s="380">
        <v>0</v>
      </c>
      <c r="E1195" s="152" t="str">
        <f t="shared" si="58"/>
        <v/>
      </c>
      <c r="F1195" s="379" t="str">
        <f t="shared" si="56"/>
        <v>否</v>
      </c>
      <c r="G1195" s="290" t="str">
        <f t="shared" si="57"/>
        <v>项</v>
      </c>
    </row>
    <row r="1196" ht="36" customHeight="1" spans="1:7">
      <c r="A1196" s="378" t="s">
        <v>2133</v>
      </c>
      <c r="B1196" s="179" t="s">
        <v>2134</v>
      </c>
      <c r="C1196" s="380">
        <v>0</v>
      </c>
      <c r="D1196" s="380">
        <v>0</v>
      </c>
      <c r="E1196" s="152" t="str">
        <f t="shared" si="58"/>
        <v/>
      </c>
      <c r="F1196" s="379" t="str">
        <f t="shared" si="56"/>
        <v>否</v>
      </c>
      <c r="G1196" s="290" t="str">
        <f t="shared" si="57"/>
        <v>项</v>
      </c>
    </row>
    <row r="1197" ht="36" customHeight="1" spans="1:7">
      <c r="A1197" s="378" t="s">
        <v>2135</v>
      </c>
      <c r="B1197" s="179" t="s">
        <v>2136</v>
      </c>
      <c r="C1197" s="380">
        <v>0</v>
      </c>
      <c r="D1197" s="380">
        <v>0</v>
      </c>
      <c r="E1197" s="152" t="str">
        <f t="shared" si="58"/>
        <v/>
      </c>
      <c r="F1197" s="379" t="str">
        <f t="shared" si="56"/>
        <v>否</v>
      </c>
      <c r="G1197" s="290" t="str">
        <f t="shared" si="57"/>
        <v>项</v>
      </c>
    </row>
    <row r="1198" ht="36" customHeight="1" spans="1:7">
      <c r="A1198" s="378" t="s">
        <v>2137</v>
      </c>
      <c r="B1198" s="179" t="s">
        <v>2138</v>
      </c>
      <c r="C1198" s="380">
        <v>0</v>
      </c>
      <c r="D1198" s="380">
        <v>0</v>
      </c>
      <c r="E1198" s="152" t="str">
        <f t="shared" si="58"/>
        <v/>
      </c>
      <c r="F1198" s="379" t="str">
        <f t="shared" si="56"/>
        <v>否</v>
      </c>
      <c r="G1198" s="290" t="str">
        <f t="shared" si="57"/>
        <v>项</v>
      </c>
    </row>
    <row r="1199" ht="36" customHeight="1" spans="1:7">
      <c r="A1199" s="378" t="s">
        <v>2139</v>
      </c>
      <c r="B1199" s="179" t="s">
        <v>2140</v>
      </c>
      <c r="C1199" s="380">
        <v>0</v>
      </c>
      <c r="D1199" s="380">
        <v>0</v>
      </c>
      <c r="E1199" s="152" t="str">
        <f t="shared" si="58"/>
        <v/>
      </c>
      <c r="F1199" s="379" t="str">
        <f t="shared" si="56"/>
        <v>否</v>
      </c>
      <c r="G1199" s="290" t="str">
        <f t="shared" si="57"/>
        <v>项</v>
      </c>
    </row>
    <row r="1200" ht="36" customHeight="1" spans="1:7">
      <c r="A1200" s="378" t="s">
        <v>2141</v>
      </c>
      <c r="B1200" s="179" t="s">
        <v>2142</v>
      </c>
      <c r="C1200" s="380">
        <v>0</v>
      </c>
      <c r="D1200" s="380">
        <v>0</v>
      </c>
      <c r="E1200" s="152" t="str">
        <f t="shared" si="58"/>
        <v/>
      </c>
      <c r="F1200" s="379" t="str">
        <f t="shared" si="56"/>
        <v>否</v>
      </c>
      <c r="G1200" s="290" t="str">
        <f t="shared" si="57"/>
        <v>项</v>
      </c>
    </row>
    <row r="1201" ht="36" customHeight="1" spans="1:7">
      <c r="A1201" s="378" t="s">
        <v>2143</v>
      </c>
      <c r="B1201" s="179" t="s">
        <v>2144</v>
      </c>
      <c r="C1201" s="380">
        <v>0</v>
      </c>
      <c r="D1201" s="380">
        <v>0</v>
      </c>
      <c r="E1201" s="152" t="str">
        <f t="shared" si="58"/>
        <v/>
      </c>
      <c r="F1201" s="379" t="str">
        <f t="shared" si="56"/>
        <v>否</v>
      </c>
      <c r="G1201" s="290" t="str">
        <f t="shared" si="57"/>
        <v>项</v>
      </c>
    </row>
    <row r="1202" ht="36" customHeight="1" spans="1:7">
      <c r="A1202" s="378" t="s">
        <v>2145</v>
      </c>
      <c r="B1202" s="179" t="s">
        <v>159</v>
      </c>
      <c r="C1202" s="380">
        <v>0</v>
      </c>
      <c r="D1202" s="380">
        <v>0</v>
      </c>
      <c r="E1202" s="152" t="str">
        <f t="shared" si="58"/>
        <v/>
      </c>
      <c r="F1202" s="379" t="str">
        <f t="shared" si="56"/>
        <v>否</v>
      </c>
      <c r="G1202" s="290" t="str">
        <f t="shared" si="57"/>
        <v>项</v>
      </c>
    </row>
    <row r="1203" ht="36" customHeight="1" spans="1:7">
      <c r="A1203" s="378" t="s">
        <v>2146</v>
      </c>
      <c r="B1203" s="179" t="s">
        <v>2147</v>
      </c>
      <c r="C1203" s="380">
        <v>15</v>
      </c>
      <c r="D1203" s="380">
        <v>0</v>
      </c>
      <c r="E1203" s="152">
        <f t="shared" si="58"/>
        <v>-1</v>
      </c>
      <c r="F1203" s="379" t="str">
        <f t="shared" si="56"/>
        <v>是</v>
      </c>
      <c r="G1203" s="290" t="str">
        <f t="shared" si="57"/>
        <v>项</v>
      </c>
    </row>
    <row r="1204" ht="36" customHeight="1" spans="1:7">
      <c r="A1204" s="378" t="s">
        <v>2148</v>
      </c>
      <c r="B1204" s="179" t="s">
        <v>2149</v>
      </c>
      <c r="C1204" s="380">
        <f>SUM(C1205:C1218)</f>
        <v>15</v>
      </c>
      <c r="D1204" s="380">
        <f>SUM(D1205:D1218)</f>
        <v>42</v>
      </c>
      <c r="E1204" s="152">
        <f t="shared" si="58"/>
        <v>1.8</v>
      </c>
      <c r="F1204" s="379" t="str">
        <f t="shared" si="56"/>
        <v>是</v>
      </c>
      <c r="G1204" s="290" t="str">
        <f t="shared" si="57"/>
        <v>款</v>
      </c>
    </row>
    <row r="1205" ht="36" customHeight="1" spans="1:7">
      <c r="A1205" s="378" t="s">
        <v>2150</v>
      </c>
      <c r="B1205" s="179" t="s">
        <v>141</v>
      </c>
      <c r="C1205" s="380">
        <v>0</v>
      </c>
      <c r="D1205" s="380">
        <v>25</v>
      </c>
      <c r="E1205" s="152" t="str">
        <f t="shared" si="58"/>
        <v/>
      </c>
      <c r="F1205" s="379" t="str">
        <f t="shared" si="56"/>
        <v>是</v>
      </c>
      <c r="G1205" s="290" t="str">
        <f t="shared" si="57"/>
        <v>项</v>
      </c>
    </row>
    <row r="1206" ht="36" customHeight="1" spans="1:7">
      <c r="A1206" s="378" t="s">
        <v>2151</v>
      </c>
      <c r="B1206" s="179" t="s">
        <v>143</v>
      </c>
      <c r="C1206" s="380">
        <v>0</v>
      </c>
      <c r="D1206" s="380">
        <v>0</v>
      </c>
      <c r="E1206" s="152" t="str">
        <f t="shared" si="58"/>
        <v/>
      </c>
      <c r="F1206" s="379" t="str">
        <f t="shared" si="56"/>
        <v>否</v>
      </c>
      <c r="G1206" s="290" t="str">
        <f t="shared" si="57"/>
        <v>项</v>
      </c>
    </row>
    <row r="1207" ht="36" customHeight="1" spans="1:7">
      <c r="A1207" s="378" t="s">
        <v>2152</v>
      </c>
      <c r="B1207" s="179" t="s">
        <v>145</v>
      </c>
      <c r="C1207" s="380">
        <v>0</v>
      </c>
      <c r="D1207" s="380">
        <v>0</v>
      </c>
      <c r="E1207" s="152" t="str">
        <f t="shared" si="58"/>
        <v/>
      </c>
      <c r="F1207" s="379" t="str">
        <f t="shared" si="56"/>
        <v>否</v>
      </c>
      <c r="G1207" s="290" t="str">
        <f t="shared" si="57"/>
        <v>项</v>
      </c>
    </row>
    <row r="1208" ht="36" customHeight="1" spans="1:7">
      <c r="A1208" s="378" t="s">
        <v>2153</v>
      </c>
      <c r="B1208" s="179" t="s">
        <v>2154</v>
      </c>
      <c r="C1208" s="380">
        <v>0</v>
      </c>
      <c r="D1208" s="380">
        <v>0</v>
      </c>
      <c r="E1208" s="152" t="str">
        <f t="shared" si="58"/>
        <v/>
      </c>
      <c r="F1208" s="379" t="str">
        <f t="shared" si="56"/>
        <v>否</v>
      </c>
      <c r="G1208" s="290" t="str">
        <f t="shared" si="57"/>
        <v>项</v>
      </c>
    </row>
    <row r="1209" ht="36" customHeight="1" spans="1:7">
      <c r="A1209" s="378" t="s">
        <v>2155</v>
      </c>
      <c r="B1209" s="179" t="s">
        <v>2156</v>
      </c>
      <c r="C1209" s="380">
        <v>0</v>
      </c>
      <c r="D1209" s="380">
        <v>0</v>
      </c>
      <c r="E1209" s="152" t="str">
        <f t="shared" si="58"/>
        <v/>
      </c>
      <c r="F1209" s="379" t="str">
        <f t="shared" si="56"/>
        <v>否</v>
      </c>
      <c r="G1209" s="290" t="str">
        <f t="shared" si="57"/>
        <v>项</v>
      </c>
    </row>
    <row r="1210" ht="36" customHeight="1" spans="1:7">
      <c r="A1210" s="378" t="s">
        <v>2157</v>
      </c>
      <c r="B1210" s="179" t="s">
        <v>2158</v>
      </c>
      <c r="C1210" s="380">
        <v>0</v>
      </c>
      <c r="D1210" s="380">
        <v>0</v>
      </c>
      <c r="E1210" s="152" t="str">
        <f t="shared" si="58"/>
        <v/>
      </c>
      <c r="F1210" s="379" t="str">
        <f t="shared" si="56"/>
        <v>否</v>
      </c>
      <c r="G1210" s="290" t="str">
        <f t="shared" si="57"/>
        <v>项</v>
      </c>
    </row>
    <row r="1211" ht="36" customHeight="1" spans="1:7">
      <c r="A1211" s="378" t="s">
        <v>2159</v>
      </c>
      <c r="B1211" s="179" t="s">
        <v>2160</v>
      </c>
      <c r="C1211" s="380">
        <v>0</v>
      </c>
      <c r="D1211" s="380">
        <v>0</v>
      </c>
      <c r="E1211" s="152" t="str">
        <f t="shared" si="58"/>
        <v/>
      </c>
      <c r="F1211" s="379" t="str">
        <f t="shared" si="56"/>
        <v>否</v>
      </c>
      <c r="G1211" s="290" t="str">
        <f t="shared" si="57"/>
        <v>项</v>
      </c>
    </row>
    <row r="1212" ht="36" customHeight="1" spans="1:7">
      <c r="A1212" s="378" t="s">
        <v>2161</v>
      </c>
      <c r="B1212" s="179" t="s">
        <v>2162</v>
      </c>
      <c r="C1212" s="380">
        <v>15</v>
      </c>
      <c r="D1212" s="380">
        <v>17</v>
      </c>
      <c r="E1212" s="152">
        <f t="shared" si="58"/>
        <v>0.133</v>
      </c>
      <c r="F1212" s="379" t="str">
        <f t="shared" si="56"/>
        <v>是</v>
      </c>
      <c r="G1212" s="290" t="str">
        <f t="shared" si="57"/>
        <v>项</v>
      </c>
    </row>
    <row r="1213" ht="36" customHeight="1" spans="1:7">
      <c r="A1213" s="378" t="s">
        <v>2163</v>
      </c>
      <c r="B1213" s="179" t="s">
        <v>2164</v>
      </c>
      <c r="C1213" s="380">
        <v>0</v>
      </c>
      <c r="D1213" s="380">
        <v>0</v>
      </c>
      <c r="E1213" s="152" t="str">
        <f t="shared" si="58"/>
        <v/>
      </c>
      <c r="F1213" s="379" t="str">
        <f t="shared" si="56"/>
        <v>否</v>
      </c>
      <c r="G1213" s="290" t="str">
        <f t="shared" si="57"/>
        <v>项</v>
      </c>
    </row>
    <row r="1214" ht="36" customHeight="1" spans="1:7">
      <c r="A1214" s="378" t="s">
        <v>2165</v>
      </c>
      <c r="B1214" s="179" t="s">
        <v>2166</v>
      </c>
      <c r="C1214" s="380">
        <v>0</v>
      </c>
      <c r="D1214" s="380">
        <v>0</v>
      </c>
      <c r="E1214" s="152" t="str">
        <f t="shared" si="58"/>
        <v/>
      </c>
      <c r="F1214" s="379" t="str">
        <f t="shared" si="56"/>
        <v>否</v>
      </c>
      <c r="G1214" s="290" t="str">
        <f t="shared" si="57"/>
        <v>项</v>
      </c>
    </row>
    <row r="1215" ht="36" customHeight="1" spans="1:7">
      <c r="A1215" s="378" t="s">
        <v>2167</v>
      </c>
      <c r="B1215" s="179" t="s">
        <v>2168</v>
      </c>
      <c r="C1215" s="380">
        <v>0</v>
      </c>
      <c r="D1215" s="380">
        <v>0</v>
      </c>
      <c r="E1215" s="152" t="str">
        <f t="shared" si="58"/>
        <v/>
      </c>
      <c r="F1215" s="379" t="str">
        <f t="shared" si="56"/>
        <v>否</v>
      </c>
      <c r="G1215" s="290" t="str">
        <f t="shared" si="57"/>
        <v>项</v>
      </c>
    </row>
    <row r="1216" ht="36" customHeight="1" spans="1:7">
      <c r="A1216" s="378" t="s">
        <v>2169</v>
      </c>
      <c r="B1216" s="179" t="s">
        <v>2170</v>
      </c>
      <c r="C1216" s="380">
        <v>0</v>
      </c>
      <c r="D1216" s="380">
        <v>0</v>
      </c>
      <c r="E1216" s="152" t="str">
        <f t="shared" si="58"/>
        <v/>
      </c>
      <c r="F1216" s="379" t="str">
        <f t="shared" si="56"/>
        <v>否</v>
      </c>
      <c r="G1216" s="290" t="str">
        <f t="shared" si="57"/>
        <v>项</v>
      </c>
    </row>
    <row r="1217" ht="36" customHeight="1" spans="1:7">
      <c r="A1217" s="378" t="s">
        <v>2171</v>
      </c>
      <c r="B1217" s="179" t="s">
        <v>2172</v>
      </c>
      <c r="C1217" s="380">
        <v>0</v>
      </c>
      <c r="D1217" s="380">
        <v>0</v>
      </c>
      <c r="E1217" s="152" t="str">
        <f t="shared" si="58"/>
        <v/>
      </c>
      <c r="F1217" s="379" t="str">
        <f t="shared" si="56"/>
        <v>否</v>
      </c>
      <c r="G1217" s="290" t="str">
        <f t="shared" si="57"/>
        <v>项</v>
      </c>
    </row>
    <row r="1218" ht="36" customHeight="1" spans="1:7">
      <c r="A1218" s="378" t="s">
        <v>2173</v>
      </c>
      <c r="B1218" s="179" t="s">
        <v>2174</v>
      </c>
      <c r="C1218" s="380">
        <v>0</v>
      </c>
      <c r="D1218" s="380">
        <v>0</v>
      </c>
      <c r="E1218" s="152" t="str">
        <f t="shared" si="58"/>
        <v/>
      </c>
      <c r="F1218" s="379" t="str">
        <f t="shared" si="56"/>
        <v>否</v>
      </c>
      <c r="G1218" s="290" t="str">
        <f t="shared" si="57"/>
        <v>项</v>
      </c>
    </row>
    <row r="1219" ht="36" customHeight="1" spans="1:7">
      <c r="A1219" s="378" t="s">
        <v>2175</v>
      </c>
      <c r="B1219" s="179" t="s">
        <v>2176</v>
      </c>
      <c r="C1219" s="380">
        <f>SUM(C1220)</f>
        <v>0</v>
      </c>
      <c r="D1219" s="380">
        <f>SUM(D1220)</f>
        <v>0</v>
      </c>
      <c r="E1219" s="152" t="str">
        <f t="shared" si="58"/>
        <v/>
      </c>
      <c r="F1219" s="379" t="str">
        <f t="shared" si="56"/>
        <v>否</v>
      </c>
      <c r="G1219" s="290" t="str">
        <f t="shared" si="57"/>
        <v>款</v>
      </c>
    </row>
    <row r="1220" ht="36" customHeight="1" spans="1:7">
      <c r="A1220" s="378">
        <v>2209999</v>
      </c>
      <c r="B1220" s="179" t="s">
        <v>2177</v>
      </c>
      <c r="C1220" s="380">
        <v>0</v>
      </c>
      <c r="D1220" s="380">
        <v>0</v>
      </c>
      <c r="E1220" s="152" t="str">
        <f t="shared" si="58"/>
        <v/>
      </c>
      <c r="F1220" s="379" t="str">
        <f t="shared" ref="F1220:F1283" si="59">IF(LEN(A1220)=3,"是",IF(B1220&lt;&gt;"",IF(SUM(C1220:D1220)&lt;&gt;0,"是","否"),"是"))</f>
        <v>否</v>
      </c>
      <c r="G1220" s="290" t="str">
        <f t="shared" ref="G1220:G1283" si="60">IF(LEN(A1220)=3,"类",IF(LEN(A1220)=5,"款","项"))</f>
        <v>项</v>
      </c>
    </row>
    <row r="1221" ht="36" customHeight="1" spans="1:7">
      <c r="A1221" s="378" t="s">
        <v>106</v>
      </c>
      <c r="B1221" s="171" t="s">
        <v>107</v>
      </c>
      <c r="C1221" s="380">
        <f>SUM(C1222,C1237,C1241)</f>
        <v>10090</v>
      </c>
      <c r="D1221" s="380">
        <f>SUM(D1222,D1237,D1241)</f>
        <v>16135</v>
      </c>
      <c r="E1221" s="152">
        <f t="shared" si="58"/>
        <v>0.599</v>
      </c>
      <c r="F1221" s="379" t="str">
        <f t="shared" si="59"/>
        <v>是</v>
      </c>
      <c r="G1221" s="290" t="str">
        <f t="shared" si="60"/>
        <v>类</v>
      </c>
    </row>
    <row r="1222" ht="36" customHeight="1" spans="1:7">
      <c r="A1222" s="378" t="s">
        <v>2178</v>
      </c>
      <c r="B1222" s="179" t="s">
        <v>2179</v>
      </c>
      <c r="C1222" s="380">
        <f>SUM(C1223:C1236)</f>
        <v>5090</v>
      </c>
      <c r="D1222" s="380">
        <f>SUM(D1223:D1236)</f>
        <v>10635</v>
      </c>
      <c r="E1222" s="152">
        <f t="shared" si="58"/>
        <v>1.089</v>
      </c>
      <c r="F1222" s="379" t="str">
        <f t="shared" si="59"/>
        <v>是</v>
      </c>
      <c r="G1222" s="290" t="str">
        <f t="shared" si="60"/>
        <v>款</v>
      </c>
    </row>
    <row r="1223" ht="36" customHeight="1" spans="1:7">
      <c r="A1223" s="378" t="s">
        <v>2180</v>
      </c>
      <c r="B1223" s="179" t="s">
        <v>2181</v>
      </c>
      <c r="C1223" s="380">
        <v>0</v>
      </c>
      <c r="D1223" s="380">
        <v>0</v>
      </c>
      <c r="E1223" s="152" t="str">
        <f t="shared" si="58"/>
        <v/>
      </c>
      <c r="F1223" s="379" t="str">
        <f t="shared" si="59"/>
        <v>否</v>
      </c>
      <c r="G1223" s="290" t="str">
        <f t="shared" si="60"/>
        <v>项</v>
      </c>
    </row>
    <row r="1224" ht="36" customHeight="1" spans="1:7">
      <c r="A1224" s="378" t="s">
        <v>2182</v>
      </c>
      <c r="B1224" s="179" t="s">
        <v>2183</v>
      </c>
      <c r="C1224" s="380">
        <v>0</v>
      </c>
      <c r="D1224" s="380">
        <v>0</v>
      </c>
      <c r="E1224" s="152" t="str">
        <f t="shared" si="58"/>
        <v/>
      </c>
      <c r="F1224" s="379" t="str">
        <f t="shared" si="59"/>
        <v>否</v>
      </c>
      <c r="G1224" s="290" t="str">
        <f t="shared" si="60"/>
        <v>项</v>
      </c>
    </row>
    <row r="1225" ht="36" customHeight="1" spans="1:7">
      <c r="A1225" s="378" t="s">
        <v>2184</v>
      </c>
      <c r="B1225" s="179" t="s">
        <v>2185</v>
      </c>
      <c r="C1225" s="380">
        <v>1400</v>
      </c>
      <c r="D1225" s="380">
        <v>9304</v>
      </c>
      <c r="E1225" s="152">
        <f t="shared" si="58"/>
        <v>5.646</v>
      </c>
      <c r="F1225" s="379" t="str">
        <f t="shared" si="59"/>
        <v>是</v>
      </c>
      <c r="G1225" s="290" t="str">
        <f t="shared" si="60"/>
        <v>项</v>
      </c>
    </row>
    <row r="1226" ht="36" customHeight="1" spans="1:7">
      <c r="A1226" s="378" t="s">
        <v>2186</v>
      </c>
      <c r="B1226" s="179" t="s">
        <v>2187</v>
      </c>
      <c r="C1226" s="380">
        <v>0</v>
      </c>
      <c r="D1226" s="380">
        <v>0</v>
      </c>
      <c r="E1226" s="152" t="str">
        <f t="shared" si="58"/>
        <v/>
      </c>
      <c r="F1226" s="379" t="str">
        <f t="shared" si="59"/>
        <v>否</v>
      </c>
      <c r="G1226" s="290" t="str">
        <f t="shared" si="60"/>
        <v>项</v>
      </c>
    </row>
    <row r="1227" ht="36" customHeight="1" spans="1:7">
      <c r="A1227" s="378" t="s">
        <v>2188</v>
      </c>
      <c r="B1227" s="179" t="s">
        <v>2189</v>
      </c>
      <c r="C1227" s="380">
        <v>3340</v>
      </c>
      <c r="D1227" s="380">
        <v>320</v>
      </c>
      <c r="E1227" s="152">
        <f t="shared" si="58"/>
        <v>-0.904</v>
      </c>
      <c r="F1227" s="379" t="str">
        <f t="shared" si="59"/>
        <v>是</v>
      </c>
      <c r="G1227" s="290" t="str">
        <f t="shared" si="60"/>
        <v>项</v>
      </c>
    </row>
    <row r="1228" ht="36" customHeight="1" spans="1:7">
      <c r="A1228" s="378" t="s">
        <v>2190</v>
      </c>
      <c r="B1228" s="179" t="s">
        <v>2191</v>
      </c>
      <c r="C1228" s="380">
        <v>0</v>
      </c>
      <c r="D1228" s="380">
        <v>0</v>
      </c>
      <c r="E1228" s="152" t="str">
        <f t="shared" si="58"/>
        <v/>
      </c>
      <c r="F1228" s="379" t="str">
        <f t="shared" si="59"/>
        <v>否</v>
      </c>
      <c r="G1228" s="290" t="str">
        <f t="shared" si="60"/>
        <v>项</v>
      </c>
    </row>
    <row r="1229" ht="36" customHeight="1" spans="1:7">
      <c r="A1229" s="378" t="s">
        <v>2192</v>
      </c>
      <c r="B1229" s="179" t="s">
        <v>2193</v>
      </c>
      <c r="C1229" s="380">
        <v>50</v>
      </c>
      <c r="D1229" s="380">
        <v>0</v>
      </c>
      <c r="E1229" s="152">
        <f t="shared" si="58"/>
        <v>-1</v>
      </c>
      <c r="F1229" s="379" t="str">
        <f t="shared" si="59"/>
        <v>是</v>
      </c>
      <c r="G1229" s="290" t="str">
        <f t="shared" si="60"/>
        <v>项</v>
      </c>
    </row>
    <row r="1230" ht="36" customHeight="1" spans="1:7">
      <c r="A1230" s="378" t="s">
        <v>2194</v>
      </c>
      <c r="B1230" s="179" t="s">
        <v>2195</v>
      </c>
      <c r="C1230" s="380">
        <v>150</v>
      </c>
      <c r="D1230" s="380">
        <v>500</v>
      </c>
      <c r="E1230" s="152">
        <f t="shared" si="58"/>
        <v>2.333</v>
      </c>
      <c r="F1230" s="379" t="str">
        <f t="shared" si="59"/>
        <v>是</v>
      </c>
      <c r="G1230" s="290" t="str">
        <f t="shared" si="60"/>
        <v>项</v>
      </c>
    </row>
    <row r="1231" ht="36" customHeight="1" spans="1:7">
      <c r="A1231" s="378" t="s">
        <v>2196</v>
      </c>
      <c r="B1231" s="179" t="s">
        <v>2197</v>
      </c>
      <c r="C1231" s="380">
        <v>0</v>
      </c>
      <c r="D1231" s="380">
        <v>0</v>
      </c>
      <c r="E1231" s="152" t="str">
        <f t="shared" si="58"/>
        <v/>
      </c>
      <c r="F1231" s="379" t="str">
        <f t="shared" si="59"/>
        <v>否</v>
      </c>
      <c r="G1231" s="290" t="str">
        <f t="shared" si="60"/>
        <v>项</v>
      </c>
    </row>
    <row r="1232" ht="36" customHeight="1" spans="1:7">
      <c r="A1232" s="378" t="s">
        <v>2198</v>
      </c>
      <c r="B1232" s="179" t="s">
        <v>2199</v>
      </c>
      <c r="C1232" s="380">
        <v>150</v>
      </c>
      <c r="D1232" s="380">
        <v>0</v>
      </c>
      <c r="E1232" s="152">
        <f t="shared" si="58"/>
        <v>-1</v>
      </c>
      <c r="F1232" s="379" t="str">
        <f t="shared" si="59"/>
        <v>是</v>
      </c>
      <c r="G1232" s="290" t="str">
        <f t="shared" si="60"/>
        <v>项</v>
      </c>
    </row>
    <row r="1233" ht="36" customHeight="1" spans="1:7">
      <c r="A1233" s="378">
        <v>2210111</v>
      </c>
      <c r="B1233" s="179" t="s">
        <v>2200</v>
      </c>
      <c r="C1233" s="381">
        <v>0</v>
      </c>
      <c r="D1233" s="381">
        <v>0</v>
      </c>
      <c r="E1233" s="152" t="str">
        <f t="shared" si="58"/>
        <v/>
      </c>
      <c r="F1233" s="379" t="str">
        <f t="shared" si="59"/>
        <v>否</v>
      </c>
      <c r="G1233" s="290" t="str">
        <f t="shared" si="60"/>
        <v>项</v>
      </c>
    </row>
    <row r="1234" ht="36" customHeight="1" spans="1:7">
      <c r="A1234" s="378">
        <v>2210112</v>
      </c>
      <c r="B1234" s="179" t="s">
        <v>2201</v>
      </c>
      <c r="C1234" s="381">
        <v>0</v>
      </c>
      <c r="D1234" s="381">
        <v>0</v>
      </c>
      <c r="E1234" s="152" t="str">
        <f t="shared" si="58"/>
        <v/>
      </c>
      <c r="F1234" s="379" t="str">
        <f t="shared" si="59"/>
        <v>否</v>
      </c>
      <c r="G1234" s="290" t="str">
        <f t="shared" si="60"/>
        <v>项</v>
      </c>
    </row>
    <row r="1235" ht="36" customHeight="1" spans="1:7">
      <c r="A1235" s="378">
        <v>2210113</v>
      </c>
      <c r="B1235" s="179" t="s">
        <v>2202</v>
      </c>
      <c r="C1235" s="381">
        <v>0</v>
      </c>
      <c r="D1235" s="381">
        <v>0</v>
      </c>
      <c r="E1235" s="152" t="str">
        <f t="shared" si="58"/>
        <v/>
      </c>
      <c r="F1235" s="379" t="str">
        <f t="shared" si="59"/>
        <v>否</v>
      </c>
      <c r="G1235" s="290" t="str">
        <f t="shared" si="60"/>
        <v>项</v>
      </c>
    </row>
    <row r="1236" ht="36" customHeight="1" spans="1:7">
      <c r="A1236" s="378" t="s">
        <v>2203</v>
      </c>
      <c r="B1236" s="179" t="s">
        <v>2204</v>
      </c>
      <c r="C1236" s="380">
        <v>0</v>
      </c>
      <c r="D1236" s="380">
        <v>511</v>
      </c>
      <c r="E1236" s="152" t="str">
        <f t="shared" si="58"/>
        <v/>
      </c>
      <c r="F1236" s="379" t="str">
        <f t="shared" si="59"/>
        <v>是</v>
      </c>
      <c r="G1236" s="290" t="str">
        <f t="shared" si="60"/>
        <v>项</v>
      </c>
    </row>
    <row r="1237" ht="36" customHeight="1" spans="1:7">
      <c r="A1237" s="378" t="s">
        <v>2205</v>
      </c>
      <c r="B1237" s="179" t="s">
        <v>2206</v>
      </c>
      <c r="C1237" s="380">
        <f>SUM(C1238:C1240)</f>
        <v>5000</v>
      </c>
      <c r="D1237" s="380">
        <f>SUM(D1238:D1240)</f>
        <v>5500</v>
      </c>
      <c r="E1237" s="152">
        <f t="shared" si="58"/>
        <v>0.1</v>
      </c>
      <c r="F1237" s="379" t="str">
        <f t="shared" si="59"/>
        <v>是</v>
      </c>
      <c r="G1237" s="290" t="str">
        <f t="shared" si="60"/>
        <v>款</v>
      </c>
    </row>
    <row r="1238" ht="36" customHeight="1" spans="1:7">
      <c r="A1238" s="378" t="s">
        <v>2207</v>
      </c>
      <c r="B1238" s="179" t="s">
        <v>2208</v>
      </c>
      <c r="C1238" s="380">
        <v>5000</v>
      </c>
      <c r="D1238" s="380">
        <v>5500</v>
      </c>
      <c r="E1238" s="152">
        <f t="shared" si="58"/>
        <v>0.1</v>
      </c>
      <c r="F1238" s="379" t="str">
        <f t="shared" si="59"/>
        <v>是</v>
      </c>
      <c r="G1238" s="290" t="str">
        <f t="shared" si="60"/>
        <v>项</v>
      </c>
    </row>
    <row r="1239" ht="36" customHeight="1" spans="1:7">
      <c r="A1239" s="378" t="s">
        <v>2209</v>
      </c>
      <c r="B1239" s="179" t="s">
        <v>2210</v>
      </c>
      <c r="C1239" s="380">
        <v>0</v>
      </c>
      <c r="D1239" s="380">
        <v>0</v>
      </c>
      <c r="E1239" s="152" t="str">
        <f t="shared" si="58"/>
        <v/>
      </c>
      <c r="F1239" s="379" t="str">
        <f t="shared" si="59"/>
        <v>否</v>
      </c>
      <c r="G1239" s="290" t="str">
        <f t="shared" si="60"/>
        <v>项</v>
      </c>
    </row>
    <row r="1240" ht="36" customHeight="1" spans="1:7">
      <c r="A1240" s="378" t="s">
        <v>2211</v>
      </c>
      <c r="B1240" s="179" t="s">
        <v>2212</v>
      </c>
      <c r="C1240" s="380">
        <v>0</v>
      </c>
      <c r="D1240" s="380">
        <v>0</v>
      </c>
      <c r="E1240" s="152" t="str">
        <f t="shared" si="58"/>
        <v/>
      </c>
      <c r="F1240" s="379" t="str">
        <f t="shared" si="59"/>
        <v>否</v>
      </c>
      <c r="G1240" s="290" t="str">
        <f t="shared" si="60"/>
        <v>项</v>
      </c>
    </row>
    <row r="1241" ht="36" customHeight="1" spans="1:7">
      <c r="A1241" s="378" t="s">
        <v>2213</v>
      </c>
      <c r="B1241" s="179" t="s">
        <v>2214</v>
      </c>
      <c r="C1241" s="380">
        <f>SUM(C1242:C1244)</f>
        <v>0</v>
      </c>
      <c r="D1241" s="380">
        <f>SUM(D1242:D1244)</f>
        <v>0</v>
      </c>
      <c r="E1241" s="152" t="str">
        <f t="shared" si="58"/>
        <v/>
      </c>
      <c r="F1241" s="379" t="str">
        <f t="shared" si="59"/>
        <v>否</v>
      </c>
      <c r="G1241" s="290" t="str">
        <f t="shared" si="60"/>
        <v>款</v>
      </c>
    </row>
    <row r="1242" ht="36" customHeight="1" spans="1:7">
      <c r="A1242" s="378" t="s">
        <v>2215</v>
      </c>
      <c r="B1242" s="179" t="s">
        <v>2216</v>
      </c>
      <c r="C1242" s="380">
        <v>0</v>
      </c>
      <c r="D1242" s="380">
        <v>0</v>
      </c>
      <c r="E1242" s="152" t="str">
        <f t="shared" si="58"/>
        <v/>
      </c>
      <c r="F1242" s="379" t="str">
        <f t="shared" si="59"/>
        <v>否</v>
      </c>
      <c r="G1242" s="290" t="str">
        <f t="shared" si="60"/>
        <v>项</v>
      </c>
    </row>
    <row r="1243" ht="36" customHeight="1" spans="1:7">
      <c r="A1243" s="378" t="s">
        <v>2217</v>
      </c>
      <c r="B1243" s="179" t="s">
        <v>2218</v>
      </c>
      <c r="C1243" s="380">
        <v>0</v>
      </c>
      <c r="D1243" s="380">
        <v>0</v>
      </c>
      <c r="E1243" s="152" t="str">
        <f t="shared" si="58"/>
        <v/>
      </c>
      <c r="F1243" s="379" t="str">
        <f t="shared" si="59"/>
        <v>否</v>
      </c>
      <c r="G1243" s="290" t="str">
        <f t="shared" si="60"/>
        <v>项</v>
      </c>
    </row>
    <row r="1244" ht="36" customHeight="1" spans="1:7">
      <c r="A1244" s="378" t="s">
        <v>2219</v>
      </c>
      <c r="B1244" s="179" t="s">
        <v>2220</v>
      </c>
      <c r="C1244" s="380">
        <v>0</v>
      </c>
      <c r="D1244" s="380">
        <v>0</v>
      </c>
      <c r="E1244" s="152" t="str">
        <f t="shared" si="58"/>
        <v/>
      </c>
      <c r="F1244" s="379" t="str">
        <f t="shared" si="59"/>
        <v>否</v>
      </c>
      <c r="G1244" s="290" t="str">
        <f t="shared" si="60"/>
        <v>项</v>
      </c>
    </row>
    <row r="1245" ht="36" customHeight="1" spans="1:7">
      <c r="A1245" s="378" t="s">
        <v>108</v>
      </c>
      <c r="B1245" s="171" t="s">
        <v>109</v>
      </c>
      <c r="C1245" s="380">
        <f>SUM(C1246,C1264,C1271,C1277)</f>
        <v>80</v>
      </c>
      <c r="D1245" s="380">
        <f>SUM(D1246,D1264,D1271,D1277)</f>
        <v>65</v>
      </c>
      <c r="E1245" s="152">
        <f t="shared" si="58"/>
        <v>-0.188</v>
      </c>
      <c r="F1245" s="379" t="str">
        <f t="shared" si="59"/>
        <v>是</v>
      </c>
      <c r="G1245" s="290" t="str">
        <f t="shared" si="60"/>
        <v>类</v>
      </c>
    </row>
    <row r="1246" ht="36" customHeight="1" spans="1:7">
      <c r="A1246" s="378" t="s">
        <v>2221</v>
      </c>
      <c r="B1246" s="179" t="s">
        <v>2222</v>
      </c>
      <c r="C1246" s="380">
        <f>SUM(C1247:C1263)</f>
        <v>25</v>
      </c>
      <c r="D1246" s="380">
        <f>SUM(D1247:D1263)</f>
        <v>35</v>
      </c>
      <c r="E1246" s="152">
        <f t="shared" si="58"/>
        <v>0.4</v>
      </c>
      <c r="F1246" s="379" t="str">
        <f t="shared" si="59"/>
        <v>是</v>
      </c>
      <c r="G1246" s="290" t="str">
        <f t="shared" si="60"/>
        <v>款</v>
      </c>
    </row>
    <row r="1247" ht="36" customHeight="1" spans="1:7">
      <c r="A1247" s="378" t="s">
        <v>2223</v>
      </c>
      <c r="B1247" s="179" t="s">
        <v>141</v>
      </c>
      <c r="C1247" s="380">
        <v>0</v>
      </c>
      <c r="D1247" s="380">
        <v>0</v>
      </c>
      <c r="E1247" s="152" t="str">
        <f t="shared" si="58"/>
        <v/>
      </c>
      <c r="F1247" s="379" t="str">
        <f t="shared" si="59"/>
        <v>否</v>
      </c>
      <c r="G1247" s="290" t="str">
        <f t="shared" si="60"/>
        <v>项</v>
      </c>
    </row>
    <row r="1248" ht="36" customHeight="1" spans="1:7">
      <c r="A1248" s="378" t="s">
        <v>2224</v>
      </c>
      <c r="B1248" s="179" t="s">
        <v>143</v>
      </c>
      <c r="C1248" s="380">
        <v>0</v>
      </c>
      <c r="D1248" s="380">
        <v>0</v>
      </c>
      <c r="E1248" s="152" t="str">
        <f t="shared" si="58"/>
        <v/>
      </c>
      <c r="F1248" s="379" t="str">
        <f t="shared" si="59"/>
        <v>否</v>
      </c>
      <c r="G1248" s="290" t="str">
        <f t="shared" si="60"/>
        <v>项</v>
      </c>
    </row>
    <row r="1249" ht="36" customHeight="1" spans="1:7">
      <c r="A1249" s="378" t="s">
        <v>2225</v>
      </c>
      <c r="B1249" s="179" t="s">
        <v>145</v>
      </c>
      <c r="C1249" s="380">
        <v>0</v>
      </c>
      <c r="D1249" s="380">
        <v>0</v>
      </c>
      <c r="E1249" s="152" t="str">
        <f t="shared" si="58"/>
        <v/>
      </c>
      <c r="F1249" s="379" t="str">
        <f t="shared" si="59"/>
        <v>否</v>
      </c>
      <c r="G1249" s="290" t="str">
        <f t="shared" si="60"/>
        <v>项</v>
      </c>
    </row>
    <row r="1250" ht="36" customHeight="1" spans="1:7">
      <c r="A1250" s="378" t="s">
        <v>2226</v>
      </c>
      <c r="B1250" s="179" t="s">
        <v>2227</v>
      </c>
      <c r="C1250" s="380">
        <v>0</v>
      </c>
      <c r="D1250" s="380">
        <v>0</v>
      </c>
      <c r="E1250" s="152" t="str">
        <f t="shared" si="58"/>
        <v/>
      </c>
      <c r="F1250" s="379" t="str">
        <f t="shared" si="59"/>
        <v>否</v>
      </c>
      <c r="G1250" s="290" t="str">
        <f t="shared" si="60"/>
        <v>项</v>
      </c>
    </row>
    <row r="1251" ht="36" customHeight="1" spans="1:7">
      <c r="A1251" s="378" t="s">
        <v>2228</v>
      </c>
      <c r="B1251" s="179" t="s">
        <v>2229</v>
      </c>
      <c r="C1251" s="380">
        <v>0</v>
      </c>
      <c r="D1251" s="380">
        <v>0</v>
      </c>
      <c r="E1251" s="152" t="str">
        <f t="shared" si="58"/>
        <v/>
      </c>
      <c r="F1251" s="379" t="str">
        <f t="shared" si="59"/>
        <v>否</v>
      </c>
      <c r="G1251" s="290" t="str">
        <f t="shared" si="60"/>
        <v>项</v>
      </c>
    </row>
    <row r="1252" ht="36" customHeight="1" spans="1:7">
      <c r="A1252" s="378" t="s">
        <v>2230</v>
      </c>
      <c r="B1252" s="179" t="s">
        <v>2231</v>
      </c>
      <c r="C1252" s="380">
        <v>0</v>
      </c>
      <c r="D1252" s="380">
        <v>0</v>
      </c>
      <c r="E1252" s="152" t="str">
        <f t="shared" ref="E1252:E1315" si="61">IF(C1252&gt;0,D1252/C1252-1,IF(C1252&lt;0,-(D1252/C1252-1),""))</f>
        <v/>
      </c>
      <c r="F1252" s="379" t="str">
        <f t="shared" si="59"/>
        <v>否</v>
      </c>
      <c r="G1252" s="290" t="str">
        <f t="shared" si="60"/>
        <v>项</v>
      </c>
    </row>
    <row r="1253" ht="36" customHeight="1" spans="1:7">
      <c r="A1253" s="378" t="s">
        <v>2232</v>
      </c>
      <c r="B1253" s="179" t="s">
        <v>2233</v>
      </c>
      <c r="C1253" s="380">
        <v>0</v>
      </c>
      <c r="D1253" s="380">
        <v>0</v>
      </c>
      <c r="E1253" s="152" t="str">
        <f t="shared" si="61"/>
        <v/>
      </c>
      <c r="F1253" s="379" t="str">
        <f t="shared" si="59"/>
        <v>否</v>
      </c>
      <c r="G1253" s="290" t="str">
        <f t="shared" si="60"/>
        <v>项</v>
      </c>
    </row>
    <row r="1254" ht="36" customHeight="1" spans="1:7">
      <c r="A1254" s="378" t="s">
        <v>2234</v>
      </c>
      <c r="B1254" s="179" t="s">
        <v>2235</v>
      </c>
      <c r="C1254" s="380">
        <v>0</v>
      </c>
      <c r="D1254" s="380">
        <v>0</v>
      </c>
      <c r="E1254" s="152" t="str">
        <f t="shared" si="61"/>
        <v/>
      </c>
      <c r="F1254" s="379" t="str">
        <f t="shared" si="59"/>
        <v>否</v>
      </c>
      <c r="G1254" s="290" t="str">
        <f t="shared" si="60"/>
        <v>项</v>
      </c>
    </row>
    <row r="1255" ht="36" customHeight="1" spans="1:7">
      <c r="A1255" s="378" t="s">
        <v>2236</v>
      </c>
      <c r="B1255" s="179" t="s">
        <v>2237</v>
      </c>
      <c r="C1255" s="380">
        <v>0</v>
      </c>
      <c r="D1255" s="380">
        <v>0</v>
      </c>
      <c r="E1255" s="152" t="str">
        <f t="shared" si="61"/>
        <v/>
      </c>
      <c r="F1255" s="379" t="str">
        <f t="shared" si="59"/>
        <v>否</v>
      </c>
      <c r="G1255" s="290" t="str">
        <f t="shared" si="60"/>
        <v>项</v>
      </c>
    </row>
    <row r="1256" ht="36" customHeight="1" spans="1:7">
      <c r="A1256" s="378" t="s">
        <v>2238</v>
      </c>
      <c r="B1256" s="179" t="s">
        <v>2239</v>
      </c>
      <c r="C1256" s="380">
        <v>0</v>
      </c>
      <c r="D1256" s="380">
        <v>0</v>
      </c>
      <c r="E1256" s="152" t="str">
        <f t="shared" si="61"/>
        <v/>
      </c>
      <c r="F1256" s="379" t="str">
        <f t="shared" si="59"/>
        <v>否</v>
      </c>
      <c r="G1256" s="290" t="str">
        <f t="shared" si="60"/>
        <v>项</v>
      </c>
    </row>
    <row r="1257" ht="36" customHeight="1" spans="1:7">
      <c r="A1257" s="378" t="s">
        <v>2240</v>
      </c>
      <c r="B1257" s="179" t="s">
        <v>2241</v>
      </c>
      <c r="C1257" s="380">
        <v>25</v>
      </c>
      <c r="D1257" s="380">
        <v>26</v>
      </c>
      <c r="E1257" s="152">
        <f t="shared" si="61"/>
        <v>0.04</v>
      </c>
      <c r="F1257" s="379" t="str">
        <f t="shared" si="59"/>
        <v>是</v>
      </c>
      <c r="G1257" s="290" t="str">
        <f t="shared" si="60"/>
        <v>项</v>
      </c>
    </row>
    <row r="1258" ht="36" customHeight="1" spans="1:7">
      <c r="A1258" s="378" t="s">
        <v>2242</v>
      </c>
      <c r="B1258" s="179" t="s">
        <v>2243</v>
      </c>
      <c r="C1258" s="380">
        <v>0</v>
      </c>
      <c r="D1258" s="380">
        <v>0</v>
      </c>
      <c r="E1258" s="152" t="str">
        <f t="shared" si="61"/>
        <v/>
      </c>
      <c r="F1258" s="379" t="str">
        <f t="shared" si="59"/>
        <v>否</v>
      </c>
      <c r="G1258" s="290" t="str">
        <f t="shared" si="60"/>
        <v>项</v>
      </c>
    </row>
    <row r="1259" ht="36" customHeight="1" spans="1:7">
      <c r="A1259" s="378">
        <v>2220119</v>
      </c>
      <c r="B1259" s="179" t="s">
        <v>2244</v>
      </c>
      <c r="C1259" s="380">
        <v>0</v>
      </c>
      <c r="D1259" s="380">
        <v>5</v>
      </c>
      <c r="E1259" s="152" t="str">
        <f t="shared" si="61"/>
        <v/>
      </c>
      <c r="F1259" s="379" t="str">
        <f t="shared" si="59"/>
        <v>是</v>
      </c>
      <c r="G1259" s="290" t="str">
        <f t="shared" si="60"/>
        <v>项</v>
      </c>
    </row>
    <row r="1260" ht="36" customHeight="1" spans="1:7">
      <c r="A1260" s="378">
        <v>2220120</v>
      </c>
      <c r="B1260" s="179" t="s">
        <v>2245</v>
      </c>
      <c r="C1260" s="380">
        <v>0</v>
      </c>
      <c r="D1260" s="380">
        <v>0</v>
      </c>
      <c r="E1260" s="152" t="str">
        <f t="shared" si="61"/>
        <v/>
      </c>
      <c r="F1260" s="379" t="str">
        <f t="shared" si="59"/>
        <v>否</v>
      </c>
      <c r="G1260" s="290" t="str">
        <f t="shared" si="60"/>
        <v>项</v>
      </c>
    </row>
    <row r="1261" ht="36" customHeight="1" spans="1:7">
      <c r="A1261" s="378">
        <v>2220121</v>
      </c>
      <c r="B1261" s="179" t="s">
        <v>2246</v>
      </c>
      <c r="C1261" s="380">
        <v>0</v>
      </c>
      <c r="D1261" s="380">
        <v>4</v>
      </c>
      <c r="E1261" s="152" t="str">
        <f t="shared" si="61"/>
        <v/>
      </c>
      <c r="F1261" s="379" t="str">
        <f t="shared" si="59"/>
        <v>是</v>
      </c>
      <c r="G1261" s="290" t="str">
        <f t="shared" si="60"/>
        <v>项</v>
      </c>
    </row>
    <row r="1262" ht="36" customHeight="1" spans="1:7">
      <c r="A1262" s="378" t="s">
        <v>2247</v>
      </c>
      <c r="B1262" s="179" t="s">
        <v>159</v>
      </c>
      <c r="C1262" s="380">
        <v>0</v>
      </c>
      <c r="D1262" s="380">
        <v>0</v>
      </c>
      <c r="E1262" s="152" t="str">
        <f t="shared" si="61"/>
        <v/>
      </c>
      <c r="F1262" s="379" t="str">
        <f t="shared" si="59"/>
        <v>否</v>
      </c>
      <c r="G1262" s="290" t="str">
        <f t="shared" si="60"/>
        <v>项</v>
      </c>
    </row>
    <row r="1263" ht="36" customHeight="1" spans="1:7">
      <c r="A1263" s="378" t="s">
        <v>2248</v>
      </c>
      <c r="B1263" s="179" t="s">
        <v>2249</v>
      </c>
      <c r="C1263" s="380">
        <v>0</v>
      </c>
      <c r="D1263" s="380">
        <v>0</v>
      </c>
      <c r="E1263" s="152" t="str">
        <f t="shared" si="61"/>
        <v/>
      </c>
      <c r="F1263" s="379" t="str">
        <f t="shared" si="59"/>
        <v>否</v>
      </c>
      <c r="G1263" s="290" t="str">
        <f t="shared" si="60"/>
        <v>项</v>
      </c>
    </row>
    <row r="1264" ht="36" customHeight="1" spans="1:7">
      <c r="A1264" s="378" t="s">
        <v>2250</v>
      </c>
      <c r="B1264" s="179" t="s">
        <v>2251</v>
      </c>
      <c r="C1264" s="380">
        <f>SUM(C1265:C1270)</f>
        <v>0</v>
      </c>
      <c r="D1264" s="380">
        <f>SUM(D1265:D1270)</f>
        <v>0</v>
      </c>
      <c r="E1264" s="152" t="str">
        <f t="shared" si="61"/>
        <v/>
      </c>
      <c r="F1264" s="379" t="str">
        <f t="shared" si="59"/>
        <v>否</v>
      </c>
      <c r="G1264" s="290" t="str">
        <f t="shared" si="60"/>
        <v>款</v>
      </c>
    </row>
    <row r="1265" ht="36" customHeight="1" spans="1:7">
      <c r="A1265" s="378" t="s">
        <v>2252</v>
      </c>
      <c r="B1265" s="179" t="s">
        <v>2253</v>
      </c>
      <c r="C1265" s="380">
        <v>0</v>
      </c>
      <c r="D1265" s="380">
        <v>0</v>
      </c>
      <c r="E1265" s="152" t="str">
        <f t="shared" si="61"/>
        <v/>
      </c>
      <c r="F1265" s="379" t="str">
        <f t="shared" si="59"/>
        <v>否</v>
      </c>
      <c r="G1265" s="290" t="str">
        <f t="shared" si="60"/>
        <v>项</v>
      </c>
    </row>
    <row r="1266" ht="36" customHeight="1" spans="1:7">
      <c r="A1266" s="378" t="s">
        <v>2254</v>
      </c>
      <c r="B1266" s="179" t="s">
        <v>2255</v>
      </c>
      <c r="C1266" s="380">
        <v>0</v>
      </c>
      <c r="D1266" s="380">
        <v>0</v>
      </c>
      <c r="E1266" s="152" t="str">
        <f t="shared" si="61"/>
        <v/>
      </c>
      <c r="F1266" s="379" t="str">
        <f t="shared" si="59"/>
        <v>否</v>
      </c>
      <c r="G1266" s="290" t="str">
        <f t="shared" si="60"/>
        <v>项</v>
      </c>
    </row>
    <row r="1267" ht="36" customHeight="1" spans="1:7">
      <c r="A1267" s="378" t="s">
        <v>2256</v>
      </c>
      <c r="B1267" s="179" t="s">
        <v>2257</v>
      </c>
      <c r="C1267" s="380">
        <v>0</v>
      </c>
      <c r="D1267" s="380">
        <v>0</v>
      </c>
      <c r="E1267" s="152" t="str">
        <f t="shared" si="61"/>
        <v/>
      </c>
      <c r="F1267" s="379" t="str">
        <f t="shared" si="59"/>
        <v>否</v>
      </c>
      <c r="G1267" s="290" t="str">
        <f t="shared" si="60"/>
        <v>项</v>
      </c>
    </row>
    <row r="1268" ht="36" customHeight="1" spans="1:7">
      <c r="A1268" s="378">
        <v>2220305</v>
      </c>
      <c r="B1268" s="179" t="s">
        <v>2258</v>
      </c>
      <c r="C1268" s="380">
        <v>0</v>
      </c>
      <c r="D1268" s="380">
        <v>0</v>
      </c>
      <c r="E1268" s="152" t="str">
        <f t="shared" si="61"/>
        <v/>
      </c>
      <c r="F1268" s="379" t="str">
        <f t="shared" si="59"/>
        <v>否</v>
      </c>
      <c r="G1268" s="290" t="str">
        <f t="shared" si="60"/>
        <v>项</v>
      </c>
    </row>
    <row r="1269" ht="36" customHeight="1" spans="1:7">
      <c r="A1269" s="378">
        <v>2220306</v>
      </c>
      <c r="B1269" s="179" t="s">
        <v>2259</v>
      </c>
      <c r="C1269" s="380">
        <v>0</v>
      </c>
      <c r="D1269" s="380">
        <v>0</v>
      </c>
      <c r="E1269" s="152" t="str">
        <f t="shared" si="61"/>
        <v/>
      </c>
      <c r="F1269" s="379" t="str">
        <f t="shared" si="59"/>
        <v>否</v>
      </c>
      <c r="G1269" s="290" t="str">
        <f t="shared" si="60"/>
        <v>项</v>
      </c>
    </row>
    <row r="1270" ht="36" customHeight="1" spans="1:7">
      <c r="A1270" s="378" t="s">
        <v>2260</v>
      </c>
      <c r="B1270" s="179" t="s">
        <v>2261</v>
      </c>
      <c r="C1270" s="380">
        <v>0</v>
      </c>
      <c r="D1270" s="380">
        <v>0</v>
      </c>
      <c r="E1270" s="152" t="str">
        <f t="shared" si="61"/>
        <v/>
      </c>
      <c r="F1270" s="379" t="str">
        <f t="shared" si="59"/>
        <v>否</v>
      </c>
      <c r="G1270" s="290" t="str">
        <f t="shared" si="60"/>
        <v>项</v>
      </c>
    </row>
    <row r="1271" ht="36" customHeight="1" spans="1:7">
      <c r="A1271" s="378" t="s">
        <v>2262</v>
      </c>
      <c r="B1271" s="179" t="s">
        <v>2263</v>
      </c>
      <c r="C1271" s="380">
        <f>SUM(C1272:C1276)</f>
        <v>55</v>
      </c>
      <c r="D1271" s="380">
        <f>SUM(D1272:D1276)</f>
        <v>30</v>
      </c>
      <c r="E1271" s="152">
        <f t="shared" si="61"/>
        <v>-0.455</v>
      </c>
      <c r="F1271" s="379" t="str">
        <f t="shared" si="59"/>
        <v>是</v>
      </c>
      <c r="G1271" s="290" t="str">
        <f t="shared" si="60"/>
        <v>款</v>
      </c>
    </row>
    <row r="1272" ht="36" customHeight="1" spans="1:7">
      <c r="A1272" s="378" t="s">
        <v>2264</v>
      </c>
      <c r="B1272" s="179" t="s">
        <v>2265</v>
      </c>
      <c r="C1272" s="380">
        <v>0</v>
      </c>
      <c r="D1272" s="380">
        <v>0</v>
      </c>
      <c r="E1272" s="152" t="str">
        <f t="shared" si="61"/>
        <v/>
      </c>
      <c r="F1272" s="379" t="str">
        <f t="shared" si="59"/>
        <v>否</v>
      </c>
      <c r="G1272" s="290" t="str">
        <f t="shared" si="60"/>
        <v>项</v>
      </c>
    </row>
    <row r="1273" ht="36" customHeight="1" spans="1:7">
      <c r="A1273" s="378" t="s">
        <v>2266</v>
      </c>
      <c r="B1273" s="179" t="s">
        <v>2267</v>
      </c>
      <c r="C1273" s="380">
        <v>0</v>
      </c>
      <c r="D1273" s="380">
        <v>0</v>
      </c>
      <c r="E1273" s="152" t="str">
        <f t="shared" si="61"/>
        <v/>
      </c>
      <c r="F1273" s="379" t="str">
        <f t="shared" si="59"/>
        <v>否</v>
      </c>
      <c r="G1273" s="290" t="str">
        <f t="shared" si="60"/>
        <v>项</v>
      </c>
    </row>
    <row r="1274" ht="36" customHeight="1" spans="1:7">
      <c r="A1274" s="378" t="s">
        <v>2268</v>
      </c>
      <c r="B1274" s="179" t="s">
        <v>2269</v>
      </c>
      <c r="C1274" s="380">
        <v>55</v>
      </c>
      <c r="D1274" s="380">
        <v>30</v>
      </c>
      <c r="E1274" s="152">
        <f t="shared" si="61"/>
        <v>-0.455</v>
      </c>
      <c r="F1274" s="379" t="str">
        <f t="shared" si="59"/>
        <v>是</v>
      </c>
      <c r="G1274" s="290" t="str">
        <f t="shared" si="60"/>
        <v>项</v>
      </c>
    </row>
    <row r="1275" ht="36" customHeight="1" spans="1:7">
      <c r="A1275" s="378" t="s">
        <v>2270</v>
      </c>
      <c r="B1275" s="179" t="s">
        <v>2271</v>
      </c>
      <c r="C1275" s="380">
        <v>0</v>
      </c>
      <c r="D1275" s="380">
        <v>0</v>
      </c>
      <c r="E1275" s="152" t="str">
        <f t="shared" si="61"/>
        <v/>
      </c>
      <c r="F1275" s="379" t="str">
        <f t="shared" si="59"/>
        <v>否</v>
      </c>
      <c r="G1275" s="290" t="str">
        <f t="shared" si="60"/>
        <v>项</v>
      </c>
    </row>
    <row r="1276" ht="36" customHeight="1" spans="1:7">
      <c r="A1276" s="378" t="s">
        <v>2272</v>
      </c>
      <c r="B1276" s="179" t="s">
        <v>2273</v>
      </c>
      <c r="C1276" s="380">
        <v>0</v>
      </c>
      <c r="D1276" s="380">
        <v>0</v>
      </c>
      <c r="E1276" s="152" t="str">
        <f t="shared" si="61"/>
        <v/>
      </c>
      <c r="F1276" s="379" t="str">
        <f t="shared" si="59"/>
        <v>否</v>
      </c>
      <c r="G1276" s="290" t="str">
        <f t="shared" si="60"/>
        <v>项</v>
      </c>
    </row>
    <row r="1277" ht="36" customHeight="1" spans="1:7">
      <c r="A1277" s="378" t="s">
        <v>2274</v>
      </c>
      <c r="B1277" s="179" t="s">
        <v>2275</v>
      </c>
      <c r="C1277" s="380">
        <f>SUM(C1278:C1289)</f>
        <v>0</v>
      </c>
      <c r="D1277" s="380">
        <f>SUM(D1278:D1289)</f>
        <v>0</v>
      </c>
      <c r="E1277" s="152" t="str">
        <f t="shared" si="61"/>
        <v/>
      </c>
      <c r="F1277" s="379" t="str">
        <f t="shared" si="59"/>
        <v>否</v>
      </c>
      <c r="G1277" s="290" t="str">
        <f t="shared" si="60"/>
        <v>款</v>
      </c>
    </row>
    <row r="1278" ht="36" customHeight="1" spans="1:7">
      <c r="A1278" s="378" t="s">
        <v>2276</v>
      </c>
      <c r="B1278" s="179" t="s">
        <v>2277</v>
      </c>
      <c r="C1278" s="380">
        <v>0</v>
      </c>
      <c r="D1278" s="380">
        <v>0</v>
      </c>
      <c r="E1278" s="152" t="str">
        <f t="shared" si="61"/>
        <v/>
      </c>
      <c r="F1278" s="379" t="str">
        <f t="shared" si="59"/>
        <v>否</v>
      </c>
      <c r="G1278" s="290" t="str">
        <f t="shared" si="60"/>
        <v>项</v>
      </c>
    </row>
    <row r="1279" ht="36" customHeight="1" spans="1:7">
      <c r="A1279" s="378" t="s">
        <v>2278</v>
      </c>
      <c r="B1279" s="179" t="s">
        <v>2279</v>
      </c>
      <c r="C1279" s="380">
        <v>0</v>
      </c>
      <c r="D1279" s="380">
        <v>0</v>
      </c>
      <c r="E1279" s="152" t="str">
        <f t="shared" si="61"/>
        <v/>
      </c>
      <c r="F1279" s="379" t="str">
        <f t="shared" si="59"/>
        <v>否</v>
      </c>
      <c r="G1279" s="290" t="str">
        <f t="shared" si="60"/>
        <v>项</v>
      </c>
    </row>
    <row r="1280" ht="36" customHeight="1" spans="1:7">
      <c r="A1280" s="378" t="s">
        <v>2280</v>
      </c>
      <c r="B1280" s="179" t="s">
        <v>2281</v>
      </c>
      <c r="C1280" s="380">
        <v>0</v>
      </c>
      <c r="D1280" s="380">
        <v>0</v>
      </c>
      <c r="E1280" s="152" t="str">
        <f t="shared" si="61"/>
        <v/>
      </c>
      <c r="F1280" s="379" t="str">
        <f t="shared" si="59"/>
        <v>否</v>
      </c>
      <c r="G1280" s="290" t="str">
        <f t="shared" si="60"/>
        <v>项</v>
      </c>
    </row>
    <row r="1281" ht="36" customHeight="1" spans="1:7">
      <c r="A1281" s="378" t="s">
        <v>2282</v>
      </c>
      <c r="B1281" s="179" t="s">
        <v>2283</v>
      </c>
      <c r="C1281" s="380">
        <v>0</v>
      </c>
      <c r="D1281" s="380">
        <v>0</v>
      </c>
      <c r="E1281" s="152" t="str">
        <f t="shared" si="61"/>
        <v/>
      </c>
      <c r="F1281" s="379" t="str">
        <f t="shared" si="59"/>
        <v>否</v>
      </c>
      <c r="G1281" s="290" t="str">
        <f t="shared" si="60"/>
        <v>项</v>
      </c>
    </row>
    <row r="1282" ht="36" customHeight="1" spans="1:7">
      <c r="A1282" s="378" t="s">
        <v>2284</v>
      </c>
      <c r="B1282" s="179" t="s">
        <v>2285</v>
      </c>
      <c r="C1282" s="380">
        <v>0</v>
      </c>
      <c r="D1282" s="380">
        <v>0</v>
      </c>
      <c r="E1282" s="152" t="str">
        <f t="shared" si="61"/>
        <v/>
      </c>
      <c r="F1282" s="379" t="str">
        <f t="shared" si="59"/>
        <v>否</v>
      </c>
      <c r="G1282" s="290" t="str">
        <f t="shared" si="60"/>
        <v>项</v>
      </c>
    </row>
    <row r="1283" ht="36" customHeight="1" spans="1:7">
      <c r="A1283" s="378" t="s">
        <v>2286</v>
      </c>
      <c r="B1283" s="179" t="s">
        <v>2287</v>
      </c>
      <c r="C1283" s="380">
        <v>0</v>
      </c>
      <c r="D1283" s="380">
        <v>0</v>
      </c>
      <c r="E1283" s="152" t="str">
        <f t="shared" si="61"/>
        <v/>
      </c>
      <c r="F1283" s="379" t="str">
        <f t="shared" si="59"/>
        <v>否</v>
      </c>
      <c r="G1283" s="290" t="str">
        <f t="shared" si="60"/>
        <v>项</v>
      </c>
    </row>
    <row r="1284" ht="36" customHeight="1" spans="1:7">
      <c r="A1284" s="378" t="s">
        <v>2288</v>
      </c>
      <c r="B1284" s="179" t="s">
        <v>2289</v>
      </c>
      <c r="C1284" s="380">
        <v>0</v>
      </c>
      <c r="D1284" s="380">
        <v>0</v>
      </c>
      <c r="E1284" s="152" t="str">
        <f t="shared" si="61"/>
        <v/>
      </c>
      <c r="F1284" s="379" t="str">
        <f t="shared" ref="F1284:F1347" si="62">IF(LEN(A1284)=3,"是",IF(B1284&lt;&gt;"",IF(SUM(C1284:D1284)&lt;&gt;0,"是","否"),"是"))</f>
        <v>否</v>
      </c>
      <c r="G1284" s="290" t="str">
        <f t="shared" ref="G1284:G1347" si="63">IF(LEN(A1284)=3,"类",IF(LEN(A1284)=5,"款","项"))</f>
        <v>项</v>
      </c>
    </row>
    <row r="1285" ht="36" customHeight="1" spans="1:7">
      <c r="A1285" s="378" t="s">
        <v>2290</v>
      </c>
      <c r="B1285" s="179" t="s">
        <v>2291</v>
      </c>
      <c r="C1285" s="380">
        <v>0</v>
      </c>
      <c r="D1285" s="380">
        <v>0</v>
      </c>
      <c r="E1285" s="152" t="str">
        <f t="shared" si="61"/>
        <v/>
      </c>
      <c r="F1285" s="379" t="str">
        <f t="shared" si="62"/>
        <v>否</v>
      </c>
      <c r="G1285" s="290" t="str">
        <f t="shared" si="63"/>
        <v>项</v>
      </c>
    </row>
    <row r="1286" ht="36" customHeight="1" spans="1:7">
      <c r="A1286" s="378" t="s">
        <v>2292</v>
      </c>
      <c r="B1286" s="179" t="s">
        <v>2293</v>
      </c>
      <c r="C1286" s="380">
        <v>0</v>
      </c>
      <c r="D1286" s="380">
        <v>0</v>
      </c>
      <c r="E1286" s="152" t="str">
        <f t="shared" si="61"/>
        <v/>
      </c>
      <c r="F1286" s="379" t="str">
        <f t="shared" si="62"/>
        <v>否</v>
      </c>
      <c r="G1286" s="290" t="str">
        <f t="shared" si="63"/>
        <v>项</v>
      </c>
    </row>
    <row r="1287" ht="36" customHeight="1" spans="1:7">
      <c r="A1287" s="378" t="s">
        <v>2294</v>
      </c>
      <c r="B1287" s="179" t="s">
        <v>2295</v>
      </c>
      <c r="C1287" s="380">
        <v>0</v>
      </c>
      <c r="D1287" s="380">
        <v>0</v>
      </c>
      <c r="E1287" s="152" t="str">
        <f t="shared" si="61"/>
        <v/>
      </c>
      <c r="F1287" s="379" t="str">
        <f t="shared" si="62"/>
        <v>否</v>
      </c>
      <c r="G1287" s="290" t="str">
        <f t="shared" si="63"/>
        <v>项</v>
      </c>
    </row>
    <row r="1288" ht="36" customHeight="1" spans="1:7">
      <c r="A1288" s="378">
        <v>2220511</v>
      </c>
      <c r="B1288" s="179" t="s">
        <v>2296</v>
      </c>
      <c r="C1288" s="380">
        <v>0</v>
      </c>
      <c r="D1288" s="380">
        <v>0</v>
      </c>
      <c r="E1288" s="152" t="str">
        <f t="shared" si="61"/>
        <v/>
      </c>
      <c r="F1288" s="379" t="str">
        <f t="shared" si="62"/>
        <v>否</v>
      </c>
      <c r="G1288" s="290" t="str">
        <f t="shared" si="63"/>
        <v>项</v>
      </c>
    </row>
    <row r="1289" ht="36" customHeight="1" spans="1:7">
      <c r="A1289" s="378" t="s">
        <v>2297</v>
      </c>
      <c r="B1289" s="179" t="s">
        <v>2298</v>
      </c>
      <c r="C1289" s="380">
        <v>0</v>
      </c>
      <c r="D1289" s="380">
        <v>0</v>
      </c>
      <c r="E1289" s="152" t="str">
        <f t="shared" si="61"/>
        <v/>
      </c>
      <c r="F1289" s="379" t="str">
        <f t="shared" si="62"/>
        <v>否</v>
      </c>
      <c r="G1289" s="290" t="str">
        <f t="shared" si="63"/>
        <v>项</v>
      </c>
    </row>
    <row r="1290" ht="36" customHeight="1" spans="1:7">
      <c r="A1290" s="378" t="s">
        <v>110</v>
      </c>
      <c r="B1290" s="171" t="s">
        <v>111</v>
      </c>
      <c r="C1290" s="380">
        <f>SUM(C1291,C1302,C1309,C1317,C1330,C1334,C1338)</f>
        <v>1520</v>
      </c>
      <c r="D1290" s="380">
        <f>SUM(D1291,D1302,D1309,D1317,D1330,D1334,D1338)</f>
        <v>1693</v>
      </c>
      <c r="E1290" s="152">
        <f t="shared" si="61"/>
        <v>0.114</v>
      </c>
      <c r="F1290" s="379" t="str">
        <f t="shared" si="62"/>
        <v>是</v>
      </c>
      <c r="G1290" s="290" t="str">
        <f t="shared" si="63"/>
        <v>类</v>
      </c>
    </row>
    <row r="1291" ht="36" customHeight="1" spans="1:7">
      <c r="A1291" s="378" t="s">
        <v>2299</v>
      </c>
      <c r="B1291" s="179" t="s">
        <v>2300</v>
      </c>
      <c r="C1291" s="380">
        <f>SUM(C1292:C1301)</f>
        <v>457</v>
      </c>
      <c r="D1291" s="380">
        <f>SUM(D1292:D1301)</f>
        <v>434</v>
      </c>
      <c r="E1291" s="152">
        <f t="shared" si="61"/>
        <v>-0.05</v>
      </c>
      <c r="F1291" s="379" t="str">
        <f t="shared" si="62"/>
        <v>是</v>
      </c>
      <c r="G1291" s="290" t="str">
        <f t="shared" si="63"/>
        <v>款</v>
      </c>
    </row>
    <row r="1292" ht="36" customHeight="1" spans="1:7">
      <c r="A1292" s="378" t="s">
        <v>2301</v>
      </c>
      <c r="B1292" s="179" t="s">
        <v>141</v>
      </c>
      <c r="C1292" s="380">
        <v>190</v>
      </c>
      <c r="D1292" s="380">
        <v>240</v>
      </c>
      <c r="E1292" s="152">
        <f t="shared" si="61"/>
        <v>0.263</v>
      </c>
      <c r="F1292" s="379" t="str">
        <f t="shared" si="62"/>
        <v>是</v>
      </c>
      <c r="G1292" s="290" t="str">
        <f t="shared" si="63"/>
        <v>项</v>
      </c>
    </row>
    <row r="1293" ht="36" customHeight="1" spans="1:7">
      <c r="A1293" s="378" t="s">
        <v>2302</v>
      </c>
      <c r="B1293" s="179" t="s">
        <v>143</v>
      </c>
      <c r="C1293" s="380">
        <v>0</v>
      </c>
      <c r="D1293" s="380">
        <v>0</v>
      </c>
      <c r="E1293" s="152" t="str">
        <f t="shared" si="61"/>
        <v/>
      </c>
      <c r="F1293" s="379" t="str">
        <f t="shared" si="62"/>
        <v>否</v>
      </c>
      <c r="G1293" s="290" t="str">
        <f t="shared" si="63"/>
        <v>项</v>
      </c>
    </row>
    <row r="1294" ht="36" customHeight="1" spans="1:7">
      <c r="A1294" s="378" t="s">
        <v>2303</v>
      </c>
      <c r="B1294" s="179" t="s">
        <v>145</v>
      </c>
      <c r="C1294" s="380">
        <v>0</v>
      </c>
      <c r="D1294" s="380">
        <v>0</v>
      </c>
      <c r="E1294" s="152" t="str">
        <f t="shared" si="61"/>
        <v/>
      </c>
      <c r="F1294" s="379" t="str">
        <f t="shared" si="62"/>
        <v>否</v>
      </c>
      <c r="G1294" s="290" t="str">
        <f t="shared" si="63"/>
        <v>项</v>
      </c>
    </row>
    <row r="1295" ht="36" customHeight="1" spans="1:7">
      <c r="A1295" s="378" t="s">
        <v>2304</v>
      </c>
      <c r="B1295" s="179" t="s">
        <v>2305</v>
      </c>
      <c r="C1295" s="380">
        <v>102</v>
      </c>
      <c r="D1295" s="380">
        <v>100</v>
      </c>
      <c r="E1295" s="152">
        <f t="shared" si="61"/>
        <v>-0.02</v>
      </c>
      <c r="F1295" s="379" t="str">
        <f t="shared" si="62"/>
        <v>是</v>
      </c>
      <c r="G1295" s="290" t="str">
        <f t="shared" si="63"/>
        <v>项</v>
      </c>
    </row>
    <row r="1296" ht="36" customHeight="1" spans="1:7">
      <c r="A1296" s="378" t="s">
        <v>2306</v>
      </c>
      <c r="B1296" s="179" t="s">
        <v>2307</v>
      </c>
      <c r="C1296" s="380">
        <v>0</v>
      </c>
      <c r="D1296" s="380">
        <v>0</v>
      </c>
      <c r="E1296" s="152" t="str">
        <f t="shared" si="61"/>
        <v/>
      </c>
      <c r="F1296" s="379" t="str">
        <f t="shared" si="62"/>
        <v>否</v>
      </c>
      <c r="G1296" s="290" t="str">
        <f t="shared" si="63"/>
        <v>项</v>
      </c>
    </row>
    <row r="1297" ht="36" customHeight="1" spans="1:7">
      <c r="A1297" s="378" t="s">
        <v>2308</v>
      </c>
      <c r="B1297" s="179" t="s">
        <v>2309</v>
      </c>
      <c r="C1297" s="380">
        <v>5</v>
      </c>
      <c r="D1297" s="380">
        <v>0</v>
      </c>
      <c r="E1297" s="152">
        <f t="shared" si="61"/>
        <v>-1</v>
      </c>
      <c r="F1297" s="379" t="str">
        <f t="shared" si="62"/>
        <v>是</v>
      </c>
      <c r="G1297" s="290" t="str">
        <f t="shared" si="63"/>
        <v>项</v>
      </c>
    </row>
    <row r="1298" ht="36" customHeight="1" spans="1:7">
      <c r="A1298" s="378" t="s">
        <v>2310</v>
      </c>
      <c r="B1298" s="179" t="s">
        <v>2311</v>
      </c>
      <c r="C1298" s="380">
        <v>130</v>
      </c>
      <c r="D1298" s="380">
        <v>48</v>
      </c>
      <c r="E1298" s="152">
        <f t="shared" si="61"/>
        <v>-0.631</v>
      </c>
      <c r="F1298" s="379" t="str">
        <f t="shared" si="62"/>
        <v>是</v>
      </c>
      <c r="G1298" s="290" t="str">
        <f t="shared" si="63"/>
        <v>项</v>
      </c>
    </row>
    <row r="1299" ht="36" customHeight="1" spans="1:7">
      <c r="A1299" s="378" t="s">
        <v>2312</v>
      </c>
      <c r="B1299" s="179" t="s">
        <v>2313</v>
      </c>
      <c r="C1299" s="380">
        <v>30</v>
      </c>
      <c r="D1299" s="380">
        <v>45</v>
      </c>
      <c r="E1299" s="152">
        <f t="shared" si="61"/>
        <v>0.5</v>
      </c>
      <c r="F1299" s="379" t="str">
        <f t="shared" si="62"/>
        <v>是</v>
      </c>
      <c r="G1299" s="290" t="str">
        <f t="shared" si="63"/>
        <v>项</v>
      </c>
    </row>
    <row r="1300" ht="36" customHeight="1" spans="1:7">
      <c r="A1300" s="378" t="s">
        <v>2314</v>
      </c>
      <c r="B1300" s="179" t="s">
        <v>159</v>
      </c>
      <c r="C1300" s="380">
        <v>0</v>
      </c>
      <c r="D1300" s="380">
        <v>0</v>
      </c>
      <c r="E1300" s="152" t="str">
        <f t="shared" si="61"/>
        <v/>
      </c>
      <c r="F1300" s="379" t="str">
        <f t="shared" si="62"/>
        <v>否</v>
      </c>
      <c r="G1300" s="290" t="str">
        <f t="shared" si="63"/>
        <v>项</v>
      </c>
    </row>
    <row r="1301" ht="36" customHeight="1" spans="1:7">
      <c r="A1301" s="378" t="s">
        <v>2315</v>
      </c>
      <c r="B1301" s="179" t="s">
        <v>2316</v>
      </c>
      <c r="C1301" s="380">
        <v>0</v>
      </c>
      <c r="D1301" s="380">
        <v>1</v>
      </c>
      <c r="E1301" s="152" t="str">
        <f t="shared" si="61"/>
        <v/>
      </c>
      <c r="F1301" s="379" t="str">
        <f t="shared" si="62"/>
        <v>是</v>
      </c>
      <c r="G1301" s="290" t="str">
        <f t="shared" si="63"/>
        <v>项</v>
      </c>
    </row>
    <row r="1302" ht="36" customHeight="1" spans="1:7">
      <c r="A1302" s="378" t="s">
        <v>2317</v>
      </c>
      <c r="B1302" s="179" t="s">
        <v>2318</v>
      </c>
      <c r="C1302" s="380">
        <f>SUM(C1303:C1308)</f>
        <v>390</v>
      </c>
      <c r="D1302" s="380">
        <f>SUM(D1303:D1308)</f>
        <v>716</v>
      </c>
      <c r="E1302" s="152">
        <f t="shared" si="61"/>
        <v>0.836</v>
      </c>
      <c r="F1302" s="379" t="str">
        <f t="shared" si="62"/>
        <v>是</v>
      </c>
      <c r="G1302" s="290" t="str">
        <f t="shared" si="63"/>
        <v>款</v>
      </c>
    </row>
    <row r="1303" ht="36" customHeight="1" spans="1:7">
      <c r="A1303" s="378" t="s">
        <v>2319</v>
      </c>
      <c r="B1303" s="179" t="s">
        <v>141</v>
      </c>
      <c r="C1303" s="380">
        <v>0</v>
      </c>
      <c r="D1303" s="380">
        <v>22</v>
      </c>
      <c r="E1303" s="152" t="str">
        <f t="shared" si="61"/>
        <v/>
      </c>
      <c r="F1303" s="379" t="str">
        <f t="shared" si="62"/>
        <v>是</v>
      </c>
      <c r="G1303" s="290" t="str">
        <f t="shared" si="63"/>
        <v>项</v>
      </c>
    </row>
    <row r="1304" ht="36" customHeight="1" spans="1:7">
      <c r="A1304" s="378" t="s">
        <v>2320</v>
      </c>
      <c r="B1304" s="179" t="s">
        <v>143</v>
      </c>
      <c r="C1304" s="380">
        <v>0</v>
      </c>
      <c r="D1304" s="380">
        <v>0</v>
      </c>
      <c r="E1304" s="152" t="str">
        <f t="shared" si="61"/>
        <v/>
      </c>
      <c r="F1304" s="379" t="str">
        <f t="shared" si="62"/>
        <v>否</v>
      </c>
      <c r="G1304" s="290" t="str">
        <f t="shared" si="63"/>
        <v>项</v>
      </c>
    </row>
    <row r="1305" ht="36" customHeight="1" spans="1:7">
      <c r="A1305" s="378" t="s">
        <v>2321</v>
      </c>
      <c r="B1305" s="179" t="s">
        <v>145</v>
      </c>
      <c r="C1305" s="380">
        <v>0</v>
      </c>
      <c r="D1305" s="380">
        <v>0</v>
      </c>
      <c r="E1305" s="152" t="str">
        <f t="shared" si="61"/>
        <v/>
      </c>
      <c r="F1305" s="379" t="str">
        <f t="shared" si="62"/>
        <v>否</v>
      </c>
      <c r="G1305" s="290" t="str">
        <f t="shared" si="63"/>
        <v>项</v>
      </c>
    </row>
    <row r="1306" ht="36" customHeight="1" spans="1:7">
      <c r="A1306" s="378" t="s">
        <v>2322</v>
      </c>
      <c r="B1306" s="179" t="s">
        <v>2323</v>
      </c>
      <c r="C1306" s="380">
        <v>390</v>
      </c>
      <c r="D1306" s="380">
        <v>645</v>
      </c>
      <c r="E1306" s="152">
        <f t="shared" si="61"/>
        <v>0.654</v>
      </c>
      <c r="F1306" s="379" t="str">
        <f t="shared" si="62"/>
        <v>是</v>
      </c>
      <c r="G1306" s="290" t="str">
        <f t="shared" si="63"/>
        <v>项</v>
      </c>
    </row>
    <row r="1307" ht="36" customHeight="1" spans="1:7">
      <c r="A1307" s="378" t="s">
        <v>2324</v>
      </c>
      <c r="B1307" s="179" t="s">
        <v>159</v>
      </c>
      <c r="C1307" s="380">
        <v>0</v>
      </c>
      <c r="D1307" s="380">
        <v>0</v>
      </c>
      <c r="E1307" s="152" t="str">
        <f t="shared" si="61"/>
        <v/>
      </c>
      <c r="F1307" s="379" t="str">
        <f t="shared" si="62"/>
        <v>否</v>
      </c>
      <c r="G1307" s="290" t="str">
        <f t="shared" si="63"/>
        <v>项</v>
      </c>
    </row>
    <row r="1308" ht="36" customHeight="1" spans="1:7">
      <c r="A1308" s="378" t="s">
        <v>2325</v>
      </c>
      <c r="B1308" s="179" t="s">
        <v>2326</v>
      </c>
      <c r="C1308" s="380">
        <v>0</v>
      </c>
      <c r="D1308" s="380">
        <v>49</v>
      </c>
      <c r="E1308" s="152" t="str">
        <f t="shared" si="61"/>
        <v/>
      </c>
      <c r="F1308" s="379" t="str">
        <f t="shared" si="62"/>
        <v>是</v>
      </c>
      <c r="G1308" s="290" t="str">
        <f t="shared" si="63"/>
        <v>项</v>
      </c>
    </row>
    <row r="1309" ht="36" customHeight="1" spans="1:7">
      <c r="A1309" s="378" t="s">
        <v>2327</v>
      </c>
      <c r="B1309" s="179" t="s">
        <v>2328</v>
      </c>
      <c r="C1309" s="380">
        <f>SUM(C1310:C1316)</f>
        <v>0</v>
      </c>
      <c r="D1309" s="380">
        <f>SUM(D1310:D1316)</f>
        <v>0</v>
      </c>
      <c r="E1309" s="152" t="str">
        <f t="shared" si="61"/>
        <v/>
      </c>
      <c r="F1309" s="379" t="str">
        <f t="shared" si="62"/>
        <v>否</v>
      </c>
      <c r="G1309" s="290" t="str">
        <f t="shared" si="63"/>
        <v>款</v>
      </c>
    </row>
    <row r="1310" ht="36" customHeight="1" spans="1:7">
      <c r="A1310" s="378" t="s">
        <v>2329</v>
      </c>
      <c r="B1310" s="179" t="s">
        <v>141</v>
      </c>
      <c r="C1310" s="380">
        <v>0</v>
      </c>
      <c r="D1310" s="380">
        <v>0</v>
      </c>
      <c r="E1310" s="152" t="str">
        <f t="shared" si="61"/>
        <v/>
      </c>
      <c r="F1310" s="379" t="str">
        <f t="shared" si="62"/>
        <v>否</v>
      </c>
      <c r="G1310" s="290" t="str">
        <f t="shared" si="63"/>
        <v>项</v>
      </c>
    </row>
    <row r="1311" ht="36" customHeight="1" spans="1:7">
      <c r="A1311" s="378" t="s">
        <v>2330</v>
      </c>
      <c r="B1311" s="179" t="s">
        <v>143</v>
      </c>
      <c r="C1311" s="380">
        <v>0</v>
      </c>
      <c r="D1311" s="380">
        <v>0</v>
      </c>
      <c r="E1311" s="152" t="str">
        <f t="shared" si="61"/>
        <v/>
      </c>
      <c r="F1311" s="379" t="str">
        <f t="shared" si="62"/>
        <v>否</v>
      </c>
      <c r="G1311" s="290" t="str">
        <f t="shared" si="63"/>
        <v>项</v>
      </c>
    </row>
    <row r="1312" ht="36" customHeight="1" spans="1:7">
      <c r="A1312" s="378" t="s">
        <v>2331</v>
      </c>
      <c r="B1312" s="179" t="s">
        <v>145</v>
      </c>
      <c r="C1312" s="380">
        <v>0</v>
      </c>
      <c r="D1312" s="380">
        <v>0</v>
      </c>
      <c r="E1312" s="152" t="str">
        <f t="shared" si="61"/>
        <v/>
      </c>
      <c r="F1312" s="379" t="str">
        <f t="shared" si="62"/>
        <v>否</v>
      </c>
      <c r="G1312" s="290" t="str">
        <f t="shared" si="63"/>
        <v>项</v>
      </c>
    </row>
    <row r="1313" ht="36" customHeight="1" spans="1:7">
      <c r="A1313" s="378" t="s">
        <v>2332</v>
      </c>
      <c r="B1313" s="179" t="s">
        <v>2333</v>
      </c>
      <c r="C1313" s="380">
        <v>0</v>
      </c>
      <c r="D1313" s="380">
        <v>0</v>
      </c>
      <c r="E1313" s="152" t="str">
        <f t="shared" si="61"/>
        <v/>
      </c>
      <c r="F1313" s="379" t="str">
        <f t="shared" si="62"/>
        <v>否</v>
      </c>
      <c r="G1313" s="290" t="str">
        <f t="shared" si="63"/>
        <v>项</v>
      </c>
    </row>
    <row r="1314" ht="36" customHeight="1" spans="1:7">
      <c r="A1314" s="378" t="s">
        <v>2334</v>
      </c>
      <c r="B1314" s="179" t="s">
        <v>2335</v>
      </c>
      <c r="C1314" s="380">
        <v>0</v>
      </c>
      <c r="D1314" s="380">
        <v>0</v>
      </c>
      <c r="E1314" s="152" t="str">
        <f t="shared" si="61"/>
        <v/>
      </c>
      <c r="F1314" s="379" t="str">
        <f t="shared" si="62"/>
        <v>否</v>
      </c>
      <c r="G1314" s="290" t="str">
        <f t="shared" si="63"/>
        <v>项</v>
      </c>
    </row>
    <row r="1315" ht="36" customHeight="1" spans="1:7">
      <c r="A1315" s="378" t="s">
        <v>2336</v>
      </c>
      <c r="B1315" s="179" t="s">
        <v>159</v>
      </c>
      <c r="C1315" s="380">
        <v>0</v>
      </c>
      <c r="D1315" s="380">
        <v>0</v>
      </c>
      <c r="E1315" s="152" t="str">
        <f t="shared" si="61"/>
        <v/>
      </c>
      <c r="F1315" s="379" t="str">
        <f t="shared" si="62"/>
        <v>否</v>
      </c>
      <c r="G1315" s="290" t="str">
        <f t="shared" si="63"/>
        <v>项</v>
      </c>
    </row>
    <row r="1316" ht="36" customHeight="1" spans="1:7">
      <c r="A1316" s="378" t="s">
        <v>2337</v>
      </c>
      <c r="B1316" s="179" t="s">
        <v>2338</v>
      </c>
      <c r="C1316" s="380">
        <v>0</v>
      </c>
      <c r="D1316" s="380">
        <v>0</v>
      </c>
      <c r="E1316" s="152" t="str">
        <f t="shared" ref="E1316:E1338" si="64">IF(C1316&gt;0,D1316/C1316-1,IF(C1316&lt;0,-(D1316/C1316-1),""))</f>
        <v/>
      </c>
      <c r="F1316" s="379" t="str">
        <f t="shared" si="62"/>
        <v>否</v>
      </c>
      <c r="G1316" s="290" t="str">
        <f t="shared" si="63"/>
        <v>项</v>
      </c>
    </row>
    <row r="1317" ht="36" customHeight="1" spans="1:7">
      <c r="A1317" s="378" t="s">
        <v>2339</v>
      </c>
      <c r="B1317" s="179" t="s">
        <v>2340</v>
      </c>
      <c r="C1317" s="380">
        <f>SUM(C1318:C1329)</f>
        <v>160</v>
      </c>
      <c r="D1317" s="380">
        <f>SUM(D1318:D1329)</f>
        <v>68</v>
      </c>
      <c r="E1317" s="152">
        <f t="shared" si="64"/>
        <v>-0.575</v>
      </c>
      <c r="F1317" s="379" t="str">
        <f t="shared" si="62"/>
        <v>是</v>
      </c>
      <c r="G1317" s="290" t="str">
        <f t="shared" si="63"/>
        <v>款</v>
      </c>
    </row>
    <row r="1318" ht="36" customHeight="1" spans="1:7">
      <c r="A1318" s="378" t="s">
        <v>2341</v>
      </c>
      <c r="B1318" s="179" t="s">
        <v>141</v>
      </c>
      <c r="C1318" s="380">
        <v>0</v>
      </c>
      <c r="D1318" s="380">
        <v>0</v>
      </c>
      <c r="E1318" s="152" t="str">
        <f t="shared" si="64"/>
        <v/>
      </c>
      <c r="F1318" s="379" t="str">
        <f t="shared" si="62"/>
        <v>否</v>
      </c>
      <c r="G1318" s="290" t="str">
        <f t="shared" si="63"/>
        <v>项</v>
      </c>
    </row>
    <row r="1319" ht="36" customHeight="1" spans="1:7">
      <c r="A1319" s="378" t="s">
        <v>2342</v>
      </c>
      <c r="B1319" s="179" t="s">
        <v>143</v>
      </c>
      <c r="C1319" s="380">
        <v>0</v>
      </c>
      <c r="D1319" s="380">
        <v>1</v>
      </c>
      <c r="E1319" s="152" t="str">
        <f t="shared" si="64"/>
        <v/>
      </c>
      <c r="F1319" s="379" t="str">
        <f t="shared" si="62"/>
        <v>是</v>
      </c>
      <c r="G1319" s="290" t="str">
        <f t="shared" si="63"/>
        <v>项</v>
      </c>
    </row>
    <row r="1320" ht="36" customHeight="1" spans="1:7">
      <c r="A1320" s="378" t="s">
        <v>2343</v>
      </c>
      <c r="B1320" s="179" t="s">
        <v>145</v>
      </c>
      <c r="C1320" s="380">
        <v>0</v>
      </c>
      <c r="D1320" s="380">
        <v>0</v>
      </c>
      <c r="E1320" s="152" t="str">
        <f t="shared" si="64"/>
        <v/>
      </c>
      <c r="F1320" s="379" t="str">
        <f t="shared" si="62"/>
        <v>否</v>
      </c>
      <c r="G1320" s="290" t="str">
        <f t="shared" si="63"/>
        <v>项</v>
      </c>
    </row>
    <row r="1321" ht="36" customHeight="1" spans="1:7">
      <c r="A1321" s="378" t="s">
        <v>2344</v>
      </c>
      <c r="B1321" s="179" t="s">
        <v>2345</v>
      </c>
      <c r="C1321" s="380">
        <v>0</v>
      </c>
      <c r="D1321" s="380">
        <v>0</v>
      </c>
      <c r="E1321" s="152" t="str">
        <f t="shared" si="64"/>
        <v/>
      </c>
      <c r="F1321" s="379" t="str">
        <f t="shared" si="62"/>
        <v>否</v>
      </c>
      <c r="G1321" s="290" t="str">
        <f t="shared" si="63"/>
        <v>项</v>
      </c>
    </row>
    <row r="1322" ht="36" customHeight="1" spans="1:7">
      <c r="A1322" s="378" t="s">
        <v>2346</v>
      </c>
      <c r="B1322" s="179" t="s">
        <v>2347</v>
      </c>
      <c r="C1322" s="380">
        <v>0</v>
      </c>
      <c r="D1322" s="380">
        <v>0</v>
      </c>
      <c r="E1322" s="152" t="str">
        <f t="shared" si="64"/>
        <v/>
      </c>
      <c r="F1322" s="379" t="str">
        <f t="shared" si="62"/>
        <v>否</v>
      </c>
      <c r="G1322" s="290" t="str">
        <f t="shared" si="63"/>
        <v>项</v>
      </c>
    </row>
    <row r="1323" ht="36" customHeight="1" spans="1:7">
      <c r="A1323" s="378" t="s">
        <v>2348</v>
      </c>
      <c r="B1323" s="179" t="s">
        <v>2349</v>
      </c>
      <c r="C1323" s="380">
        <v>0</v>
      </c>
      <c r="D1323" s="380">
        <v>0</v>
      </c>
      <c r="E1323" s="152" t="str">
        <f t="shared" si="64"/>
        <v/>
      </c>
      <c r="F1323" s="379" t="str">
        <f t="shared" si="62"/>
        <v>否</v>
      </c>
      <c r="G1323" s="290" t="str">
        <f t="shared" si="63"/>
        <v>项</v>
      </c>
    </row>
    <row r="1324" ht="36" customHeight="1" spans="1:7">
      <c r="A1324" s="378" t="s">
        <v>2350</v>
      </c>
      <c r="B1324" s="179" t="s">
        <v>2351</v>
      </c>
      <c r="C1324" s="380">
        <v>110</v>
      </c>
      <c r="D1324" s="380">
        <v>0</v>
      </c>
      <c r="E1324" s="152">
        <f t="shared" si="64"/>
        <v>-1</v>
      </c>
      <c r="F1324" s="379" t="str">
        <f t="shared" si="62"/>
        <v>是</v>
      </c>
      <c r="G1324" s="290" t="str">
        <f t="shared" si="63"/>
        <v>项</v>
      </c>
    </row>
    <row r="1325" ht="36" customHeight="1" spans="1:7">
      <c r="A1325" s="378" t="s">
        <v>2352</v>
      </c>
      <c r="B1325" s="179" t="s">
        <v>2353</v>
      </c>
      <c r="C1325" s="380">
        <v>0</v>
      </c>
      <c r="D1325" s="380">
        <v>0</v>
      </c>
      <c r="E1325" s="152" t="str">
        <f t="shared" si="64"/>
        <v/>
      </c>
      <c r="F1325" s="379" t="str">
        <f t="shared" si="62"/>
        <v>否</v>
      </c>
      <c r="G1325" s="290" t="str">
        <f t="shared" si="63"/>
        <v>项</v>
      </c>
    </row>
    <row r="1326" ht="36" customHeight="1" spans="1:7">
      <c r="A1326" s="378" t="s">
        <v>2354</v>
      </c>
      <c r="B1326" s="179" t="s">
        <v>2355</v>
      </c>
      <c r="C1326" s="380">
        <v>0</v>
      </c>
      <c r="D1326" s="380">
        <v>0</v>
      </c>
      <c r="E1326" s="152" t="str">
        <f t="shared" si="64"/>
        <v/>
      </c>
      <c r="F1326" s="379" t="str">
        <f t="shared" si="62"/>
        <v>否</v>
      </c>
      <c r="G1326" s="290" t="str">
        <f t="shared" si="63"/>
        <v>项</v>
      </c>
    </row>
    <row r="1327" ht="36" customHeight="1" spans="1:7">
      <c r="A1327" s="378" t="s">
        <v>2356</v>
      </c>
      <c r="B1327" s="179" t="s">
        <v>2357</v>
      </c>
      <c r="C1327" s="380">
        <v>0</v>
      </c>
      <c r="D1327" s="380">
        <v>0</v>
      </c>
      <c r="E1327" s="152" t="str">
        <f t="shared" si="64"/>
        <v/>
      </c>
      <c r="F1327" s="379" t="str">
        <f t="shared" si="62"/>
        <v>否</v>
      </c>
      <c r="G1327" s="290" t="str">
        <f t="shared" si="63"/>
        <v>项</v>
      </c>
    </row>
    <row r="1328" ht="36" customHeight="1" spans="1:7">
      <c r="A1328" s="378" t="s">
        <v>2358</v>
      </c>
      <c r="B1328" s="179" t="s">
        <v>2359</v>
      </c>
      <c r="C1328" s="380">
        <v>48</v>
      </c>
      <c r="D1328" s="380">
        <v>65</v>
      </c>
      <c r="E1328" s="152">
        <f t="shared" si="64"/>
        <v>0.354</v>
      </c>
      <c r="F1328" s="379" t="str">
        <f t="shared" si="62"/>
        <v>是</v>
      </c>
      <c r="G1328" s="290" t="str">
        <f t="shared" si="63"/>
        <v>项</v>
      </c>
    </row>
    <row r="1329" ht="36" customHeight="1" spans="1:7">
      <c r="A1329" s="378" t="s">
        <v>2360</v>
      </c>
      <c r="B1329" s="179" t="s">
        <v>2361</v>
      </c>
      <c r="C1329" s="380">
        <v>2</v>
      </c>
      <c r="D1329" s="380">
        <v>2</v>
      </c>
      <c r="E1329" s="152">
        <f t="shared" si="64"/>
        <v>0</v>
      </c>
      <c r="F1329" s="379" t="str">
        <f t="shared" si="62"/>
        <v>是</v>
      </c>
      <c r="G1329" s="290" t="str">
        <f t="shared" si="63"/>
        <v>项</v>
      </c>
    </row>
    <row r="1330" ht="36" customHeight="1" spans="1:7">
      <c r="A1330" s="378" t="s">
        <v>2362</v>
      </c>
      <c r="B1330" s="179" t="s">
        <v>2363</v>
      </c>
      <c r="C1330" s="380">
        <f>SUM(C1331:C1333)</f>
        <v>162</v>
      </c>
      <c r="D1330" s="380">
        <f>SUM(D1331:D1333)</f>
        <v>325</v>
      </c>
      <c r="E1330" s="152">
        <f t="shared" si="64"/>
        <v>1.006</v>
      </c>
      <c r="F1330" s="379" t="str">
        <f t="shared" si="62"/>
        <v>是</v>
      </c>
      <c r="G1330" s="290" t="str">
        <f t="shared" si="63"/>
        <v>款</v>
      </c>
    </row>
    <row r="1331" ht="36" customHeight="1" spans="1:7">
      <c r="A1331" s="378" t="s">
        <v>2364</v>
      </c>
      <c r="B1331" s="179" t="s">
        <v>2365</v>
      </c>
      <c r="C1331" s="380">
        <v>115</v>
      </c>
      <c r="D1331" s="380">
        <v>300</v>
      </c>
      <c r="E1331" s="172">
        <f t="shared" si="64"/>
        <v>1.609</v>
      </c>
      <c r="F1331" s="379" t="str">
        <f t="shared" si="62"/>
        <v>是</v>
      </c>
      <c r="G1331" s="290" t="str">
        <f t="shared" si="63"/>
        <v>项</v>
      </c>
    </row>
    <row r="1332" ht="36" customHeight="1" spans="1:7">
      <c r="A1332" s="378" t="s">
        <v>2366</v>
      </c>
      <c r="B1332" s="179" t="s">
        <v>2367</v>
      </c>
      <c r="C1332" s="380">
        <v>2</v>
      </c>
      <c r="D1332" s="380">
        <v>4</v>
      </c>
      <c r="E1332" s="152">
        <f t="shared" si="64"/>
        <v>1</v>
      </c>
      <c r="F1332" s="379" t="str">
        <f t="shared" si="62"/>
        <v>是</v>
      </c>
      <c r="G1332" s="290" t="str">
        <f t="shared" si="63"/>
        <v>项</v>
      </c>
    </row>
    <row r="1333" ht="36" customHeight="1" spans="1:7">
      <c r="A1333" s="378" t="s">
        <v>2368</v>
      </c>
      <c r="B1333" s="179" t="s">
        <v>2369</v>
      </c>
      <c r="C1333" s="380">
        <v>45</v>
      </c>
      <c r="D1333" s="380">
        <v>21</v>
      </c>
      <c r="E1333" s="152">
        <f t="shared" si="64"/>
        <v>-0.533</v>
      </c>
      <c r="F1333" s="379" t="str">
        <f t="shared" si="62"/>
        <v>是</v>
      </c>
      <c r="G1333" s="290" t="str">
        <f t="shared" si="63"/>
        <v>项</v>
      </c>
    </row>
    <row r="1334" ht="36" customHeight="1" spans="1:7">
      <c r="A1334" s="378" t="s">
        <v>2370</v>
      </c>
      <c r="B1334" s="179" t="s">
        <v>2371</v>
      </c>
      <c r="C1334" s="380">
        <f>SUM(C1335:C1337)</f>
        <v>350</v>
      </c>
      <c r="D1334" s="380">
        <f>SUM(D1335:D1337)</f>
        <v>120</v>
      </c>
      <c r="E1334" s="152">
        <f t="shared" si="64"/>
        <v>-0.657</v>
      </c>
      <c r="F1334" s="379" t="str">
        <f t="shared" si="62"/>
        <v>是</v>
      </c>
      <c r="G1334" s="290" t="str">
        <f t="shared" si="63"/>
        <v>款</v>
      </c>
    </row>
    <row r="1335" ht="36" customHeight="1" spans="1:7">
      <c r="A1335" s="378" t="s">
        <v>2372</v>
      </c>
      <c r="B1335" s="179" t="s">
        <v>2373</v>
      </c>
      <c r="C1335" s="380">
        <v>150</v>
      </c>
      <c r="D1335" s="380">
        <v>120</v>
      </c>
      <c r="E1335" s="152">
        <f t="shared" si="64"/>
        <v>-0.2</v>
      </c>
      <c r="F1335" s="379" t="str">
        <f t="shared" si="62"/>
        <v>是</v>
      </c>
      <c r="G1335" s="290" t="str">
        <f t="shared" si="63"/>
        <v>项</v>
      </c>
    </row>
    <row r="1336" ht="36" customHeight="1" spans="1:7">
      <c r="A1336" s="378" t="s">
        <v>2374</v>
      </c>
      <c r="B1336" s="179" t="s">
        <v>2375</v>
      </c>
      <c r="C1336" s="380">
        <v>200</v>
      </c>
      <c r="D1336" s="380">
        <v>0</v>
      </c>
      <c r="E1336" s="152">
        <f t="shared" si="64"/>
        <v>-1</v>
      </c>
      <c r="F1336" s="379" t="str">
        <f t="shared" si="62"/>
        <v>是</v>
      </c>
      <c r="G1336" s="290" t="str">
        <f t="shared" si="63"/>
        <v>项</v>
      </c>
    </row>
    <row r="1337" ht="36" customHeight="1" spans="1:7">
      <c r="A1337" s="378" t="s">
        <v>2376</v>
      </c>
      <c r="B1337" s="179" t="s">
        <v>2377</v>
      </c>
      <c r="C1337" s="380">
        <v>0</v>
      </c>
      <c r="D1337" s="380">
        <v>0</v>
      </c>
      <c r="E1337" s="172" t="str">
        <f t="shared" si="64"/>
        <v/>
      </c>
      <c r="F1337" s="379" t="str">
        <f t="shared" si="62"/>
        <v>否</v>
      </c>
      <c r="G1337" s="290" t="str">
        <f t="shared" si="63"/>
        <v>项</v>
      </c>
    </row>
    <row r="1338" ht="36" customHeight="1" spans="1:7">
      <c r="A1338" s="378" t="s">
        <v>2378</v>
      </c>
      <c r="B1338" s="179" t="s">
        <v>2379</v>
      </c>
      <c r="C1338" s="380">
        <f>SUM(C1339)</f>
        <v>1</v>
      </c>
      <c r="D1338" s="380">
        <f>SUM(D1339)</f>
        <v>30</v>
      </c>
      <c r="E1338" s="152">
        <f t="shared" si="64"/>
        <v>29</v>
      </c>
      <c r="F1338" s="379" t="str">
        <f t="shared" si="62"/>
        <v>是</v>
      </c>
      <c r="G1338" s="290" t="str">
        <f t="shared" si="63"/>
        <v>款</v>
      </c>
    </row>
    <row r="1339" ht="36" customHeight="1" spans="1:7">
      <c r="A1339" s="378">
        <v>2249999</v>
      </c>
      <c r="B1339" s="179" t="s">
        <v>2380</v>
      </c>
      <c r="C1339" s="380">
        <v>1</v>
      </c>
      <c r="D1339" s="380">
        <v>30</v>
      </c>
      <c r="E1339" s="152">
        <f t="shared" ref="E1339:E1365" si="65">IF(C1339&gt;0,D1339/C1339-1,IF(C1339&lt;0,-(D1339/C1339-1),""))</f>
        <v>29</v>
      </c>
      <c r="F1339" s="379" t="str">
        <f t="shared" si="62"/>
        <v>是</v>
      </c>
      <c r="G1339" s="290" t="str">
        <f t="shared" si="63"/>
        <v>项</v>
      </c>
    </row>
    <row r="1340" ht="36" customHeight="1" spans="1:7">
      <c r="A1340" s="378" t="s">
        <v>114</v>
      </c>
      <c r="B1340" s="171" t="s">
        <v>2381</v>
      </c>
      <c r="C1340" s="179">
        <f>SUM(C1341,C1343,C1348)</f>
        <v>1951</v>
      </c>
      <c r="D1340" s="179">
        <f>SUM(D1341,D1343,D1348)</f>
        <v>2493</v>
      </c>
      <c r="E1340" s="152">
        <f t="shared" si="65"/>
        <v>0.278</v>
      </c>
      <c r="F1340" s="379" t="str">
        <f t="shared" si="62"/>
        <v>是</v>
      </c>
      <c r="G1340" s="290" t="str">
        <f t="shared" si="63"/>
        <v>类</v>
      </c>
    </row>
    <row r="1341" ht="36" customHeight="1" spans="1:7">
      <c r="A1341" s="378" t="s">
        <v>2382</v>
      </c>
      <c r="B1341" s="179" t="s">
        <v>2383</v>
      </c>
      <c r="C1341" s="179">
        <f>SUM(C1342)</f>
        <v>0</v>
      </c>
      <c r="D1341" s="179">
        <f>SUM(D1342)</f>
        <v>0</v>
      </c>
      <c r="E1341" s="152" t="str">
        <f t="shared" si="65"/>
        <v/>
      </c>
      <c r="F1341" s="379" t="str">
        <f t="shared" si="62"/>
        <v>否</v>
      </c>
      <c r="G1341" s="290" t="str">
        <f t="shared" si="63"/>
        <v>款</v>
      </c>
    </row>
    <row r="1342" ht="36" customHeight="1" spans="1:7">
      <c r="A1342" s="378">
        <v>2320101</v>
      </c>
      <c r="B1342" s="179" t="s">
        <v>2384</v>
      </c>
      <c r="C1342" s="179">
        <v>0</v>
      </c>
      <c r="D1342" s="179">
        <v>0</v>
      </c>
      <c r="E1342" s="152" t="str">
        <f t="shared" si="65"/>
        <v/>
      </c>
      <c r="F1342" s="379" t="str">
        <f t="shared" si="62"/>
        <v>否</v>
      </c>
      <c r="G1342" s="290" t="str">
        <f t="shared" si="63"/>
        <v>项</v>
      </c>
    </row>
    <row r="1343" ht="36" customHeight="1" spans="1:7">
      <c r="A1343" s="378" t="s">
        <v>2385</v>
      </c>
      <c r="B1343" s="179" t="s">
        <v>2386</v>
      </c>
      <c r="C1343" s="179">
        <f>SUM(C1344:C1347)</f>
        <v>0</v>
      </c>
      <c r="D1343" s="179">
        <f>SUM(D1344:D1347)</f>
        <v>0</v>
      </c>
      <c r="E1343" s="152" t="str">
        <f t="shared" si="65"/>
        <v/>
      </c>
      <c r="F1343" s="379" t="str">
        <f t="shared" si="62"/>
        <v>否</v>
      </c>
      <c r="G1343" s="290" t="str">
        <f t="shared" si="63"/>
        <v>款</v>
      </c>
    </row>
    <row r="1344" ht="36" customHeight="1" spans="1:7">
      <c r="A1344" s="378" t="s">
        <v>2387</v>
      </c>
      <c r="B1344" s="179" t="s">
        <v>2388</v>
      </c>
      <c r="C1344" s="179">
        <v>0</v>
      </c>
      <c r="D1344" s="179">
        <v>0</v>
      </c>
      <c r="E1344" s="152" t="str">
        <f t="shared" si="65"/>
        <v/>
      </c>
      <c r="F1344" s="379" t="str">
        <f t="shared" si="62"/>
        <v>否</v>
      </c>
      <c r="G1344" s="290" t="str">
        <f t="shared" si="63"/>
        <v>项</v>
      </c>
    </row>
    <row r="1345" ht="36" customHeight="1" spans="1:6">
      <c r="A1345" s="378" t="s">
        <v>2389</v>
      </c>
      <c r="B1345" s="179" t="s">
        <v>2390</v>
      </c>
      <c r="C1345" s="179">
        <v>0</v>
      </c>
      <c r="D1345" s="179">
        <v>0</v>
      </c>
      <c r="E1345" s="152" t="str">
        <f t="shared" si="65"/>
        <v/>
      </c>
      <c r="F1345" s="379"/>
    </row>
    <row r="1346" ht="36" customHeight="1" spans="1:6">
      <c r="A1346" s="378" t="s">
        <v>2391</v>
      </c>
      <c r="B1346" s="179" t="s">
        <v>2392</v>
      </c>
      <c r="C1346" s="179">
        <v>0</v>
      </c>
      <c r="D1346" s="179">
        <v>0</v>
      </c>
      <c r="E1346" s="152" t="str">
        <f t="shared" si="65"/>
        <v/>
      </c>
      <c r="F1346" s="379"/>
    </row>
    <row r="1347" ht="36" customHeight="1" spans="1:6">
      <c r="A1347" s="378" t="s">
        <v>2393</v>
      </c>
      <c r="B1347" s="179" t="s">
        <v>2394</v>
      </c>
      <c r="C1347" s="179">
        <v>0</v>
      </c>
      <c r="D1347" s="179">
        <v>0</v>
      </c>
      <c r="E1347" s="152" t="str">
        <f t="shared" si="65"/>
        <v/>
      </c>
      <c r="F1347" s="379"/>
    </row>
    <row r="1348" ht="36" customHeight="1" spans="1:6">
      <c r="A1348" s="378" t="s">
        <v>2395</v>
      </c>
      <c r="B1348" s="179" t="s">
        <v>2396</v>
      </c>
      <c r="C1348" s="179">
        <f>SUM(C1349:C1352)</f>
        <v>1951</v>
      </c>
      <c r="D1348" s="179">
        <f>SUM(D1349:D1352)</f>
        <v>2493</v>
      </c>
      <c r="E1348" s="152">
        <f t="shared" si="65"/>
        <v>0.278</v>
      </c>
      <c r="F1348" s="379"/>
    </row>
    <row r="1349" ht="36" customHeight="1" spans="1:6">
      <c r="A1349" s="378" t="s">
        <v>2397</v>
      </c>
      <c r="B1349" s="179" t="s">
        <v>2398</v>
      </c>
      <c r="C1349" s="380">
        <v>1951</v>
      </c>
      <c r="D1349" s="380">
        <v>2093</v>
      </c>
      <c r="E1349" s="152">
        <f t="shared" si="65"/>
        <v>0.073</v>
      </c>
      <c r="F1349" s="379"/>
    </row>
    <row r="1350" ht="36" customHeight="1" spans="1:6">
      <c r="A1350" s="378" t="s">
        <v>2399</v>
      </c>
      <c r="B1350" s="179" t="s">
        <v>2400</v>
      </c>
      <c r="C1350" s="380">
        <v>0</v>
      </c>
      <c r="D1350" s="380">
        <v>0</v>
      </c>
      <c r="E1350" s="152" t="str">
        <f t="shared" si="65"/>
        <v/>
      </c>
      <c r="F1350" s="379"/>
    </row>
    <row r="1351" ht="36" customHeight="1" spans="1:6">
      <c r="A1351" s="378" t="s">
        <v>2401</v>
      </c>
      <c r="B1351" s="179" t="s">
        <v>2402</v>
      </c>
      <c r="C1351" s="380">
        <v>0</v>
      </c>
      <c r="D1351" s="380">
        <v>400</v>
      </c>
      <c r="E1351" s="152" t="str">
        <f t="shared" si="65"/>
        <v/>
      </c>
      <c r="F1351" s="379"/>
    </row>
    <row r="1352" ht="36" customHeight="1" spans="1:6">
      <c r="A1352" s="378" t="s">
        <v>2403</v>
      </c>
      <c r="B1352" s="179" t="s">
        <v>2404</v>
      </c>
      <c r="C1352" s="380">
        <v>0</v>
      </c>
      <c r="D1352" s="380">
        <v>0</v>
      </c>
      <c r="E1352" s="152" t="str">
        <f t="shared" si="65"/>
        <v/>
      </c>
      <c r="F1352" s="379"/>
    </row>
    <row r="1353" ht="36" customHeight="1" spans="1:6">
      <c r="A1353" s="378" t="s">
        <v>116</v>
      </c>
      <c r="B1353" s="171" t="s">
        <v>2405</v>
      </c>
      <c r="C1353" s="179">
        <f>SUM(C1354,C1356,C1358)</f>
        <v>20</v>
      </c>
      <c r="D1353" s="179">
        <f>SUM(D1354,D1356,D1358)</f>
        <v>30</v>
      </c>
      <c r="E1353" s="152">
        <f t="shared" si="65"/>
        <v>0.5</v>
      </c>
      <c r="F1353" s="379"/>
    </row>
    <row r="1354" ht="36" customHeight="1" spans="1:6">
      <c r="A1354" s="378" t="s">
        <v>2406</v>
      </c>
      <c r="B1354" s="179" t="s">
        <v>2407</v>
      </c>
      <c r="C1354" s="179">
        <f t="shared" ref="C1354:C1358" si="66">SUM(C1355)</f>
        <v>0</v>
      </c>
      <c r="D1354" s="179">
        <f t="shared" ref="D1354:D1358" si="67">SUM(D1355)</f>
        <v>0</v>
      </c>
      <c r="E1354" s="152" t="str">
        <f t="shared" si="65"/>
        <v/>
      </c>
      <c r="F1354" s="379"/>
    </row>
    <row r="1355" ht="36" customHeight="1" spans="1:6">
      <c r="A1355" s="378">
        <v>2330101</v>
      </c>
      <c r="B1355" s="179" t="s">
        <v>2408</v>
      </c>
      <c r="C1355" s="179">
        <v>0</v>
      </c>
      <c r="D1355" s="179">
        <v>0</v>
      </c>
      <c r="E1355" s="152" t="str">
        <f t="shared" si="65"/>
        <v/>
      </c>
      <c r="F1355" s="379"/>
    </row>
    <row r="1356" ht="36" customHeight="1" spans="1:6">
      <c r="A1356" s="378" t="s">
        <v>2409</v>
      </c>
      <c r="B1356" s="179" t="s">
        <v>2410</v>
      </c>
      <c r="C1356" s="179">
        <f t="shared" si="66"/>
        <v>0</v>
      </c>
      <c r="D1356" s="179">
        <f t="shared" si="67"/>
        <v>0</v>
      </c>
      <c r="E1356" s="152" t="str">
        <f t="shared" si="65"/>
        <v/>
      </c>
      <c r="F1356" s="379"/>
    </row>
    <row r="1357" ht="36" customHeight="1" spans="1:6">
      <c r="A1357" s="378">
        <v>2330201</v>
      </c>
      <c r="B1357" s="179" t="s">
        <v>2411</v>
      </c>
      <c r="C1357" s="179">
        <v>0</v>
      </c>
      <c r="D1357" s="179">
        <v>0</v>
      </c>
      <c r="E1357" s="152" t="str">
        <f t="shared" si="65"/>
        <v/>
      </c>
      <c r="F1357" s="379"/>
    </row>
    <row r="1358" ht="36" customHeight="1" spans="1:6">
      <c r="A1358" s="378" t="s">
        <v>2412</v>
      </c>
      <c r="B1358" s="179" t="s">
        <v>2413</v>
      </c>
      <c r="C1358" s="179">
        <f t="shared" si="66"/>
        <v>20</v>
      </c>
      <c r="D1358" s="179">
        <f t="shared" si="67"/>
        <v>30</v>
      </c>
      <c r="E1358" s="152">
        <f t="shared" si="65"/>
        <v>0.5</v>
      </c>
      <c r="F1358" s="379"/>
    </row>
    <row r="1359" ht="36" customHeight="1" spans="1:6">
      <c r="A1359" s="378" t="s">
        <v>2414</v>
      </c>
      <c r="B1359" s="179" t="s">
        <v>2415</v>
      </c>
      <c r="C1359" s="380">
        <v>20</v>
      </c>
      <c r="D1359" s="380">
        <v>30</v>
      </c>
      <c r="E1359" s="152">
        <f t="shared" si="65"/>
        <v>0.5</v>
      </c>
      <c r="F1359" s="379"/>
    </row>
    <row r="1360" ht="36" customHeight="1" spans="1:7">
      <c r="A1360" s="378" t="s">
        <v>112</v>
      </c>
      <c r="B1360" s="171" t="s">
        <v>2416</v>
      </c>
      <c r="C1360" s="380">
        <v>2100</v>
      </c>
      <c r="D1360" s="380">
        <v>2100</v>
      </c>
      <c r="E1360" s="152">
        <f t="shared" si="65"/>
        <v>0</v>
      </c>
      <c r="F1360" s="379" t="str">
        <f t="shared" ref="F1360:F1366" si="68">IF(LEN(A1360)=3,"是",IF(B1360&lt;&gt;"",IF(SUM(C1360:D1360)&lt;&gt;0,"是","否"),"是"))</f>
        <v>是</v>
      </c>
      <c r="G1360" s="290" t="str">
        <f>IF(LEN(A1360)=3,"类",IF(LEN(A1360)=5,"款","项"))</f>
        <v>类</v>
      </c>
    </row>
    <row r="1361" ht="36" customHeight="1" spans="1:7">
      <c r="A1361" s="378" t="s">
        <v>118</v>
      </c>
      <c r="B1361" s="171" t="s">
        <v>119</v>
      </c>
      <c r="C1361" s="179">
        <f>SUM(C1362:C1363)</f>
        <v>0</v>
      </c>
      <c r="D1361" s="179">
        <f>SUM(D1362:D1363)</f>
        <v>0</v>
      </c>
      <c r="E1361" s="152" t="str">
        <f t="shared" si="65"/>
        <v/>
      </c>
      <c r="F1361" s="379" t="str">
        <f t="shared" si="68"/>
        <v>是</v>
      </c>
      <c r="G1361" s="290" t="str">
        <f>IF(LEN(A1361)=3,"类",IF(LEN(A1361)=5,"款","项"))</f>
        <v>类</v>
      </c>
    </row>
    <row r="1362" ht="36" customHeight="1" spans="1:7">
      <c r="A1362" s="382" t="s">
        <v>2417</v>
      </c>
      <c r="B1362" s="252" t="s">
        <v>2418</v>
      </c>
      <c r="C1362" s="253"/>
      <c r="D1362" s="253"/>
      <c r="E1362" s="172"/>
      <c r="F1362" s="379" t="str">
        <f t="shared" si="68"/>
        <v>否</v>
      </c>
      <c r="G1362" s="290" t="str">
        <f>IF(LEN(A1362)=3,"类",IF(LEN(A1362)=5,"款","项"))</f>
        <v>款</v>
      </c>
    </row>
    <row r="1363" ht="36" customHeight="1" spans="1:7">
      <c r="A1363" s="382" t="s">
        <v>2419</v>
      </c>
      <c r="B1363" s="252" t="s">
        <v>2420</v>
      </c>
      <c r="C1363" s="253"/>
      <c r="D1363" s="253"/>
      <c r="E1363" s="172"/>
      <c r="F1363" s="379" t="str">
        <f t="shared" si="68"/>
        <v>否</v>
      </c>
      <c r="G1363" s="290" t="str">
        <f>IF(LEN(A1363)=3,"类",IF(LEN(A1363)=5,"款","项"))</f>
        <v>款</v>
      </c>
    </row>
    <row r="1364" ht="36" customHeight="1" spans="1:7">
      <c r="A1364" s="383" t="s">
        <v>2421</v>
      </c>
      <c r="B1364" s="384" t="s">
        <v>2422</v>
      </c>
      <c r="C1364" s="385">
        <v>0</v>
      </c>
      <c r="D1364" s="385">
        <v>0</v>
      </c>
      <c r="E1364" s="172" t="str">
        <f>IF(C1364&gt;0,D1364/C1364-1,IF(C1364&lt;0,-(D1364/C1364-1),""))</f>
        <v/>
      </c>
      <c r="F1364" s="379" t="str">
        <f t="shared" si="68"/>
        <v>否</v>
      </c>
      <c r="G1364" s="290" t="str">
        <f>IF(LEN(A1364)=3,"类",IF(LEN(A1364)=5,"款","项"))</f>
        <v>项</v>
      </c>
    </row>
    <row r="1365" ht="36" customHeight="1" spans="1:6">
      <c r="A1365" s="383"/>
      <c r="B1365" s="384"/>
      <c r="C1365" s="385"/>
      <c r="D1365" s="385"/>
      <c r="E1365" s="172"/>
      <c r="F1365" s="379" t="str">
        <f t="shared" si="68"/>
        <v>是</v>
      </c>
    </row>
    <row r="1366" ht="36" customHeight="1" spans="1:6">
      <c r="A1366" s="386"/>
      <c r="B1366" s="387" t="s">
        <v>2423</v>
      </c>
      <c r="C1366" s="263">
        <v>198388</v>
      </c>
      <c r="D1366" s="263">
        <v>207557</v>
      </c>
      <c r="E1366" s="152">
        <f>IF(C1366&gt;0,D1366/C1366-1,IF(C1366&lt;0,-(D1366/C1366-1),""))</f>
        <v>0.046</v>
      </c>
      <c r="F1366" s="379" t="str">
        <f t="shared" si="68"/>
        <v>是</v>
      </c>
    </row>
    <row r="1367" spans="3:3">
      <c r="C1367" s="388"/>
    </row>
    <row r="1368" spans="3:3">
      <c r="C1368" s="389"/>
    </row>
    <row r="1369" spans="3:3">
      <c r="C1369" s="388"/>
    </row>
    <row r="1370" spans="3:3">
      <c r="C1370" s="389"/>
    </row>
    <row r="1371" spans="3:3">
      <c r="C1371" s="388"/>
    </row>
    <row r="1372" spans="3:3">
      <c r="C1372" s="388"/>
    </row>
    <row r="1373" spans="3:3">
      <c r="C1373" s="389"/>
    </row>
    <row r="1374" spans="3:3">
      <c r="C1374" s="388"/>
    </row>
    <row r="1375" spans="3:3">
      <c r="C1375" s="388"/>
    </row>
    <row r="1376" spans="3:3">
      <c r="C1376" s="388"/>
    </row>
    <row r="1377" spans="3:3">
      <c r="C1377" s="388"/>
    </row>
    <row r="1378" spans="3:5">
      <c r="C1378" s="389"/>
      <c r="E1378" s="373">
        <f>IF(C1366&lt;&gt;0,IF((D1366/C1366-1)&lt;-30%,"",IF((D1366/C1366-1)&gt;150%,"",D1366/C1366-1)),"")</f>
        <v>0</v>
      </c>
    </row>
    <row r="1379" spans="3:3">
      <c r="C1379" s="388"/>
    </row>
  </sheetData>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0" stopIfTrue="1" operator="lessThan">
      <formula>0</formula>
    </cfRule>
  </conditionalFormatting>
  <conditionalFormatting sqref="F1341">
    <cfRule type="cellIs" dxfId="2" priority="9" stopIfTrue="1" operator="lessThan">
      <formula>0</formula>
    </cfRule>
  </conditionalFormatting>
  <conditionalFormatting sqref="F1342">
    <cfRule type="cellIs" dxfId="2" priority="8" stopIfTrue="1" operator="lessThan">
      <formula>0</formula>
    </cfRule>
  </conditionalFormatting>
  <conditionalFormatting sqref="F1343">
    <cfRule type="cellIs" dxfId="2" priority="7" stopIfTrue="1" operator="lessThan">
      <formula>0</formula>
    </cfRule>
  </conditionalFormatting>
  <conditionalFormatting sqref="F1360">
    <cfRule type="cellIs" dxfId="2" priority="16" stopIfTrue="1" operator="lessThan">
      <formula>0</formula>
    </cfRule>
  </conditionalFormatting>
  <conditionalFormatting sqref="F1361">
    <cfRule type="cellIs" dxfId="2" priority="15" stopIfTrue="1" operator="lessThan">
      <formula>0</formula>
    </cfRule>
  </conditionalFormatting>
  <conditionalFormatting sqref="F1362">
    <cfRule type="cellIs" dxfId="2" priority="5" stopIfTrue="1" operator="lessThan">
      <formula>0</formula>
    </cfRule>
  </conditionalFormatting>
  <conditionalFormatting sqref="F1363">
    <cfRule type="cellIs" dxfId="2" priority="4" stopIfTrue="1" operator="lessThan">
      <formula>0</formula>
    </cfRule>
  </conditionalFormatting>
  <conditionalFormatting sqref="F1364">
    <cfRule type="cellIs" dxfId="2" priority="3" stopIfTrue="1" operator="lessThan">
      <formula>0</formula>
    </cfRule>
  </conditionalFormatting>
  <conditionalFormatting sqref="F1365">
    <cfRule type="cellIs" dxfId="2" priority="2" stopIfTrue="1" operator="lessThan">
      <formula>0</formula>
    </cfRule>
  </conditionalFormatting>
  <conditionalFormatting sqref="F1366">
    <cfRule type="cellIs" dxfId="2" priority="1" stopIfTrue="1" operator="lessThan">
      <formula>0</formula>
    </cfRule>
  </conditionalFormatting>
  <conditionalFormatting sqref="F1344:F1359">
    <cfRule type="cellIs" dxfId="2" priority="6"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workbookViewId="0">
      <selection activeCell="E36" sqref="E36"/>
    </sheetView>
  </sheetViews>
  <sheetFormatPr defaultColWidth="9" defaultRowHeight="13.5" outlineLevelCol="1"/>
  <cols>
    <col min="1" max="1" width="79" customWidth="1"/>
    <col min="2" max="2" width="36.5" customWidth="1"/>
  </cols>
  <sheetData>
    <row r="1" ht="45" customHeight="1" spans="1:2">
      <c r="A1" s="358" t="s">
        <v>2424</v>
      </c>
      <c r="B1" s="358"/>
    </row>
    <row r="2" ht="20.1" customHeight="1" spans="1:2">
      <c r="A2" s="359"/>
      <c r="B2" s="360" t="s">
        <v>2</v>
      </c>
    </row>
    <row r="3" ht="45" customHeight="1" spans="1:2">
      <c r="A3" s="361" t="s">
        <v>2425</v>
      </c>
      <c r="B3" s="71" t="s">
        <v>6</v>
      </c>
    </row>
    <row r="4" ht="30" customHeight="1" spans="1:2">
      <c r="A4" s="362" t="s">
        <v>2426</v>
      </c>
      <c r="B4" s="363"/>
    </row>
    <row r="5" ht="30" customHeight="1" spans="1:2">
      <c r="A5" s="364" t="s">
        <v>2427</v>
      </c>
      <c r="B5" s="365"/>
    </row>
    <row r="6" ht="30" customHeight="1" spans="1:2">
      <c r="A6" s="364" t="s">
        <v>2428</v>
      </c>
      <c r="B6" s="365"/>
    </row>
    <row r="7" ht="30" customHeight="1" spans="1:2">
      <c r="A7" s="364" t="s">
        <v>2429</v>
      </c>
      <c r="B7" s="365"/>
    </row>
    <row r="8" ht="30" customHeight="1" spans="1:2">
      <c r="A8" s="364" t="s">
        <v>2430</v>
      </c>
      <c r="B8" s="365"/>
    </row>
    <row r="9" ht="30" customHeight="1" spans="1:2">
      <c r="A9" s="362" t="s">
        <v>2431</v>
      </c>
      <c r="B9" s="363"/>
    </row>
    <row r="10" ht="30" customHeight="1" spans="1:2">
      <c r="A10" s="364" t="s">
        <v>2432</v>
      </c>
      <c r="B10" s="365"/>
    </row>
    <row r="11" ht="30" customHeight="1" spans="1:2">
      <c r="A11" s="364" t="s">
        <v>2433</v>
      </c>
      <c r="B11" s="365"/>
    </row>
    <row r="12" ht="30" customHeight="1" spans="1:2">
      <c r="A12" s="364" t="s">
        <v>2434</v>
      </c>
      <c r="B12" s="365"/>
    </row>
    <row r="13" ht="30" customHeight="1" spans="1:2">
      <c r="A13" s="364" t="s">
        <v>2435</v>
      </c>
      <c r="B13" s="365"/>
    </row>
    <row r="14" ht="30" customHeight="1" spans="1:2">
      <c r="A14" s="364" t="s">
        <v>2436</v>
      </c>
      <c r="B14" s="365"/>
    </row>
    <row r="15" ht="30" customHeight="1" spans="1:2">
      <c r="A15" s="364" t="s">
        <v>2437</v>
      </c>
      <c r="B15" s="365"/>
    </row>
    <row r="16" ht="30" customHeight="1" spans="1:2">
      <c r="A16" s="364" t="s">
        <v>2438</v>
      </c>
      <c r="B16" s="365"/>
    </row>
    <row r="17" ht="30" customHeight="1" spans="1:2">
      <c r="A17" s="364" t="s">
        <v>2439</v>
      </c>
      <c r="B17" s="365"/>
    </row>
    <row r="18" ht="30" customHeight="1" spans="1:2">
      <c r="A18" s="364" t="s">
        <v>2440</v>
      </c>
      <c r="B18" s="365"/>
    </row>
    <row r="19" ht="30" customHeight="1" spans="1:2">
      <c r="A19" s="364" t="s">
        <v>2441</v>
      </c>
      <c r="B19" s="365"/>
    </row>
    <row r="20" ht="30" customHeight="1" spans="1:2">
      <c r="A20" s="362" t="s">
        <v>2442</v>
      </c>
      <c r="B20" s="363"/>
    </row>
    <row r="21" ht="30" customHeight="1" spans="1:2">
      <c r="A21" s="364" t="s">
        <v>2443</v>
      </c>
      <c r="B21" s="366"/>
    </row>
    <row r="22" ht="30" customHeight="1" spans="1:2">
      <c r="A22" s="362" t="s">
        <v>2444</v>
      </c>
      <c r="B22" s="363"/>
    </row>
    <row r="23" ht="30" customHeight="1" spans="1:2">
      <c r="A23" s="364" t="s">
        <v>2445</v>
      </c>
      <c r="B23" s="366"/>
    </row>
    <row r="24" ht="30" customHeight="1" spans="1:2">
      <c r="A24" s="364" t="s">
        <v>2446</v>
      </c>
      <c r="B24" s="365"/>
    </row>
    <row r="25" ht="30" customHeight="1" spans="1:2">
      <c r="A25" s="362" t="s">
        <v>2447</v>
      </c>
      <c r="B25" s="363"/>
    </row>
    <row r="26" ht="30" customHeight="1" spans="1:2">
      <c r="A26" s="364" t="s">
        <v>2448</v>
      </c>
      <c r="B26" s="366"/>
    </row>
    <row r="27" ht="30" customHeight="1" spans="1:2">
      <c r="A27" s="362" t="s">
        <v>2449</v>
      </c>
      <c r="B27" s="363"/>
    </row>
    <row r="28" ht="30" customHeight="1" spans="1:2">
      <c r="A28" s="364" t="s">
        <v>2450</v>
      </c>
      <c r="B28" s="365"/>
    </row>
    <row r="29" ht="30" customHeight="1" spans="1:2">
      <c r="A29" s="364" t="s">
        <v>2451</v>
      </c>
      <c r="B29" s="365"/>
    </row>
    <row r="30" ht="30" customHeight="1" spans="1:2">
      <c r="A30" s="364" t="s">
        <v>2452</v>
      </c>
      <c r="B30" s="365"/>
    </row>
    <row r="31" ht="30" customHeight="1" spans="1:2">
      <c r="A31" s="367" t="s">
        <v>2453</v>
      </c>
      <c r="B31" s="363"/>
    </row>
  </sheetData>
  <autoFilter xmlns:etc="http://www.wps.cn/officeDocument/2017/etCustomData" ref="A3:B31" etc:filterBottomFollowUsedRange="0">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24"/>
  <sheetViews>
    <sheetView showGridLines="0" showZeros="0" view="pageBreakPreview" zoomScaleNormal="100" workbookViewId="0">
      <selection activeCell="B6" sqref="B6"/>
    </sheetView>
  </sheetViews>
  <sheetFormatPr defaultColWidth="9" defaultRowHeight="13.5" outlineLevelCol="4"/>
  <cols>
    <col min="1" max="1" width="69.6333333333333" style="220" customWidth="1"/>
    <col min="2" max="2" width="45.6333333333333" customWidth="1"/>
    <col min="3" max="4" width="16.6333333333333" hidden="1" customWidth="1"/>
    <col min="5" max="5" width="9" hidden="1" customWidth="1"/>
  </cols>
  <sheetData>
    <row r="1" s="219" customFormat="1" ht="45" customHeight="1" spans="1:4">
      <c r="A1" s="346" t="s">
        <v>2454</v>
      </c>
      <c r="B1" s="346"/>
      <c r="C1" s="346"/>
      <c r="D1" s="346"/>
    </row>
    <row r="2" ht="20.1" customHeight="1" spans="1:4">
      <c r="A2" s="223"/>
      <c r="B2" s="336" t="s">
        <v>2</v>
      </c>
      <c r="C2" s="347"/>
      <c r="D2" s="347" t="s">
        <v>2</v>
      </c>
    </row>
    <row r="3" ht="45" customHeight="1" spans="1:5">
      <c r="A3" s="140" t="s">
        <v>2455</v>
      </c>
      <c r="B3" s="71" t="s">
        <v>6</v>
      </c>
      <c r="C3" s="348" t="s">
        <v>2456</v>
      </c>
      <c r="D3" s="71" t="s">
        <v>2457</v>
      </c>
      <c r="E3" s="349" t="s">
        <v>69</v>
      </c>
    </row>
    <row r="4" ht="36" customHeight="1" spans="1:5">
      <c r="A4" s="350" t="s">
        <v>2458</v>
      </c>
      <c r="B4" s="351"/>
      <c r="C4" s="352" t="e">
        <f>SUM(#REF!)</f>
        <v>#REF!</v>
      </c>
      <c r="D4" s="353" t="e">
        <f>SUM(#REF!)</f>
        <v>#REF!</v>
      </c>
      <c r="E4" s="232" t="e">
        <f t="shared" ref="E4:E23" si="0">IF(A4&lt;&gt;"",IF(SUM(B4:D4)&lt;&gt;0,"是","否"),"是")</f>
        <v>#REF!</v>
      </c>
    </row>
    <row r="5" ht="36" customHeight="1" spans="1:5">
      <c r="A5" s="350" t="s">
        <v>2459</v>
      </c>
      <c r="B5" s="354"/>
      <c r="C5" s="355">
        <v>64164</v>
      </c>
      <c r="D5" s="356"/>
      <c r="E5" s="232" t="str">
        <f t="shared" si="0"/>
        <v>是</v>
      </c>
    </row>
    <row r="6" ht="36" customHeight="1" spans="1:5">
      <c r="A6" s="350" t="s">
        <v>2460</v>
      </c>
      <c r="B6" s="354"/>
      <c r="C6" s="355">
        <v>2293</v>
      </c>
      <c r="D6" s="356"/>
      <c r="E6" s="232" t="str">
        <f t="shared" si="0"/>
        <v>是</v>
      </c>
    </row>
    <row r="7" ht="36" customHeight="1" spans="1:5">
      <c r="A7" s="350" t="s">
        <v>2461</v>
      </c>
      <c r="B7" s="354"/>
      <c r="C7" s="355">
        <v>9600</v>
      </c>
      <c r="D7" s="356"/>
      <c r="E7" s="232" t="str">
        <f t="shared" si="0"/>
        <v>是</v>
      </c>
    </row>
    <row r="8" ht="36" customHeight="1" spans="1:5">
      <c r="A8" s="350" t="s">
        <v>2462</v>
      </c>
      <c r="B8" s="354"/>
      <c r="C8" s="355">
        <v>280</v>
      </c>
      <c r="D8" s="356"/>
      <c r="E8" s="232" t="str">
        <f t="shared" si="0"/>
        <v>是</v>
      </c>
    </row>
    <row r="9" ht="36" customHeight="1" spans="1:5">
      <c r="A9" s="350" t="s">
        <v>2463</v>
      </c>
      <c r="B9" s="354"/>
      <c r="C9" s="355">
        <v>83870</v>
      </c>
      <c r="D9" s="356"/>
      <c r="E9" s="232" t="str">
        <f t="shared" si="0"/>
        <v>是</v>
      </c>
    </row>
    <row r="10" ht="36" customHeight="1" spans="1:5">
      <c r="A10" s="350" t="s">
        <v>2464</v>
      </c>
      <c r="B10" s="354"/>
      <c r="C10" s="355">
        <v>413</v>
      </c>
      <c r="D10" s="356"/>
      <c r="E10" s="232" t="str">
        <f t="shared" si="0"/>
        <v>是</v>
      </c>
    </row>
    <row r="11" ht="36" customHeight="1" spans="1:5">
      <c r="A11" s="350" t="s">
        <v>2465</v>
      </c>
      <c r="B11" s="354"/>
      <c r="C11" s="355">
        <v>60</v>
      </c>
      <c r="D11" s="356"/>
      <c r="E11" s="232" t="str">
        <f t="shared" si="0"/>
        <v>是</v>
      </c>
    </row>
    <row r="12" ht="36" customHeight="1" spans="1:5">
      <c r="A12" s="350" t="s">
        <v>2466</v>
      </c>
      <c r="B12" s="354"/>
      <c r="C12" s="355">
        <v>4418</v>
      </c>
      <c r="D12" s="356"/>
      <c r="E12" s="232" t="str">
        <f t="shared" si="0"/>
        <v>是</v>
      </c>
    </row>
    <row r="13" ht="36" customHeight="1" spans="1:5">
      <c r="A13" s="350" t="s">
        <v>2467</v>
      </c>
      <c r="B13" s="354"/>
      <c r="C13" s="355"/>
      <c r="D13" s="356"/>
      <c r="E13" s="232" t="str">
        <f t="shared" si="0"/>
        <v>否</v>
      </c>
    </row>
    <row r="14" ht="36" customHeight="1" spans="1:5">
      <c r="A14" s="350" t="s">
        <v>2468</v>
      </c>
      <c r="B14" s="354"/>
      <c r="C14" s="355"/>
      <c r="D14" s="356"/>
      <c r="E14" s="232" t="str">
        <f t="shared" si="0"/>
        <v>否</v>
      </c>
    </row>
    <row r="15" ht="36" customHeight="1" spans="1:5">
      <c r="A15" s="350" t="s">
        <v>2469</v>
      </c>
      <c r="B15" s="354"/>
      <c r="C15" s="355"/>
      <c r="D15" s="356">
        <v>5000</v>
      </c>
      <c r="E15" s="232" t="str">
        <f t="shared" si="0"/>
        <v>是</v>
      </c>
    </row>
    <row r="16" ht="36" customHeight="1" spans="1:5">
      <c r="A16" s="350" t="s">
        <v>2470</v>
      </c>
      <c r="B16" s="354"/>
      <c r="C16" s="355">
        <v>3800</v>
      </c>
      <c r="D16" s="356"/>
      <c r="E16" s="232" t="str">
        <f t="shared" si="0"/>
        <v>是</v>
      </c>
    </row>
    <row r="17" ht="36" customHeight="1" spans="1:5">
      <c r="A17" s="350" t="s">
        <v>2471</v>
      </c>
      <c r="B17" s="354"/>
      <c r="C17" s="355">
        <v>1257</v>
      </c>
      <c r="D17" s="356"/>
      <c r="E17" s="232" t="str">
        <f t="shared" si="0"/>
        <v>是</v>
      </c>
    </row>
    <row r="18" ht="36" customHeight="1" spans="1:5">
      <c r="A18" s="350" t="s">
        <v>2472</v>
      </c>
      <c r="B18" s="354"/>
      <c r="C18" s="355">
        <v>2163</v>
      </c>
      <c r="D18" s="356"/>
      <c r="E18" s="232" t="str">
        <f t="shared" si="0"/>
        <v>是</v>
      </c>
    </row>
    <row r="19" ht="36" customHeight="1" spans="1:5">
      <c r="A19" s="350" t="s">
        <v>2473</v>
      </c>
      <c r="B19" s="354"/>
      <c r="E19" s="232" t="str">
        <f t="shared" si="0"/>
        <v>否</v>
      </c>
    </row>
    <row r="20" ht="36" customHeight="1" spans="1:5">
      <c r="A20" s="350" t="s">
        <v>2474</v>
      </c>
      <c r="B20" s="354"/>
      <c r="E20" s="232" t="str">
        <f t="shared" si="0"/>
        <v>否</v>
      </c>
    </row>
    <row r="21" ht="36" customHeight="1" spans="1:5">
      <c r="A21" s="350" t="s">
        <v>2475</v>
      </c>
      <c r="B21" s="354"/>
      <c r="E21" s="232" t="str">
        <f t="shared" si="0"/>
        <v>否</v>
      </c>
    </row>
    <row r="22" ht="36" customHeight="1" spans="1:5">
      <c r="A22" s="350" t="s">
        <v>2476</v>
      </c>
      <c r="B22" s="354"/>
      <c r="E22" s="232" t="str">
        <f t="shared" si="0"/>
        <v>否</v>
      </c>
    </row>
    <row r="23" ht="36" customHeight="1" spans="1:5">
      <c r="A23" s="357" t="s">
        <v>2477</v>
      </c>
      <c r="B23" s="354"/>
      <c r="E23" s="232" t="str">
        <f t="shared" si="0"/>
        <v>否</v>
      </c>
    </row>
    <row r="24" ht="23" customHeight="1" spans="1:1">
      <c r="A24" s="220" t="s">
        <v>2478</v>
      </c>
    </row>
  </sheetData>
  <mergeCells count="1">
    <mergeCell ref="A1:D1"/>
  </mergeCells>
  <conditionalFormatting sqref="E4">
    <cfRule type="cellIs" dxfId="2" priority="2" stopIfTrue="1" operator="lessThan">
      <formula>0</formula>
    </cfRule>
  </conditionalFormatting>
  <conditionalFormatting sqref="E5:E23">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16"/>
  <sheetViews>
    <sheetView showGridLines="0" showZeros="0" view="pageBreakPreview" zoomScaleNormal="85" workbookViewId="0">
      <selection activeCell="D12" sqref="D12"/>
    </sheetView>
  </sheetViews>
  <sheetFormatPr defaultColWidth="9" defaultRowHeight="14.25" outlineLevelCol="5"/>
  <cols>
    <col min="1" max="1" width="43.6333333333333" style="126" customWidth="1"/>
    <col min="2" max="2" width="20.6333333333333" style="128" customWidth="1"/>
    <col min="3" max="3" width="20.6333333333333" style="126" customWidth="1"/>
    <col min="4" max="4" width="20" style="288" customWidth="1"/>
    <col min="5" max="5" width="12.6333333333333" style="126"/>
    <col min="6" max="16377" width="9" style="126"/>
    <col min="16378" max="16379" width="35.6333333333333" style="126"/>
    <col min="16380" max="16384" width="9" style="126"/>
  </cols>
  <sheetData>
    <row r="1" s="126" customFormat="1" ht="45" customHeight="1" spans="1:4">
      <c r="A1" s="131" t="s">
        <v>2479</v>
      </c>
      <c r="B1" s="131"/>
      <c r="C1" s="131"/>
      <c r="D1" s="131"/>
    </row>
    <row r="2" s="126" customFormat="1" ht="20.1" customHeight="1" spans="1:4">
      <c r="A2" s="132"/>
      <c r="B2" s="132"/>
      <c r="C2" s="335"/>
      <c r="D2" s="336" t="s">
        <v>2</v>
      </c>
    </row>
    <row r="3" s="127" customFormat="1" ht="45" customHeight="1" spans="1:4">
      <c r="A3" s="134" t="s">
        <v>2480</v>
      </c>
      <c r="B3" s="134" t="s">
        <v>2477</v>
      </c>
      <c r="C3" s="337" t="s">
        <v>2481</v>
      </c>
      <c r="D3" s="337" t="s">
        <v>2482</v>
      </c>
    </row>
    <row r="4" s="126" customFormat="1" ht="36" customHeight="1" spans="1:4">
      <c r="A4" s="338" t="s">
        <v>2483</v>
      </c>
      <c r="B4" s="339"/>
      <c r="C4" s="339"/>
      <c r="D4" s="339"/>
    </row>
    <row r="5" s="126" customFormat="1" ht="36" customHeight="1" spans="1:6">
      <c r="A5" s="340" t="s">
        <v>2484</v>
      </c>
      <c r="B5" s="144"/>
      <c r="C5" s="144"/>
      <c r="D5" s="341"/>
      <c r="F5" s="126" t="s">
        <v>2485</v>
      </c>
    </row>
    <row r="6" s="126" customFormat="1" ht="36" customHeight="1" spans="1:4">
      <c r="A6" s="340" t="s">
        <v>2486</v>
      </c>
      <c r="B6" s="144"/>
      <c r="C6" s="144"/>
      <c r="D6" s="341"/>
    </row>
    <row r="7" s="126" customFormat="1" ht="36" customHeight="1" spans="1:4">
      <c r="A7" s="340" t="s">
        <v>2487</v>
      </c>
      <c r="B7" s="144"/>
      <c r="C7" s="144"/>
      <c r="D7" s="341"/>
    </row>
    <row r="8" s="126" customFormat="1" ht="36" customHeight="1" spans="1:4">
      <c r="A8" s="340" t="s">
        <v>2488</v>
      </c>
      <c r="B8" s="144"/>
      <c r="C8" s="144"/>
      <c r="D8" s="341"/>
    </row>
    <row r="9" s="126" customFormat="1" ht="36" customHeight="1" spans="1:4">
      <c r="A9" s="340" t="s">
        <v>2489</v>
      </c>
      <c r="B9" s="144"/>
      <c r="C9" s="144"/>
      <c r="D9" s="341"/>
    </row>
    <row r="10" s="126" customFormat="1" ht="36" customHeight="1" spans="1:4">
      <c r="A10" s="340" t="s">
        <v>2490</v>
      </c>
      <c r="B10" s="144"/>
      <c r="C10" s="144"/>
      <c r="D10" s="341"/>
    </row>
    <row r="11" s="126" customFormat="1" ht="36" customHeight="1" spans="1:4">
      <c r="A11" s="340" t="s">
        <v>2491</v>
      </c>
      <c r="B11" s="144"/>
      <c r="C11" s="144"/>
      <c r="D11" s="341"/>
    </row>
    <row r="12" s="126" customFormat="1" ht="36" customHeight="1" spans="1:4">
      <c r="A12" s="338" t="s">
        <v>2492</v>
      </c>
      <c r="B12" s="339"/>
      <c r="C12" s="339"/>
      <c r="D12" s="339"/>
    </row>
    <row r="13" s="126" customFormat="1" ht="19" customHeight="1" spans="1:4">
      <c r="A13" s="126" t="s">
        <v>2493</v>
      </c>
      <c r="B13" s="342"/>
      <c r="C13" s="343"/>
      <c r="D13" s="344"/>
    </row>
    <row r="14" s="126" customFormat="1" spans="2:4">
      <c r="B14" s="128"/>
      <c r="C14" s="345"/>
      <c r="D14" s="288"/>
    </row>
    <row r="15" s="126" customFormat="1" spans="2:4">
      <c r="B15" s="128"/>
      <c r="C15" s="345"/>
      <c r="D15" s="288"/>
    </row>
    <row r="16" s="126" customFormat="1" spans="2:4">
      <c r="B16" s="128"/>
      <c r="C16" s="345"/>
      <c r="D16" s="288"/>
    </row>
  </sheetData>
  <mergeCells count="1">
    <mergeCell ref="A1:D1"/>
  </mergeCells>
  <conditionalFormatting sqref="D1">
    <cfRule type="cellIs" dxfId="0" priority="4" stopIfTrue="1" operator="lessThanOrEqual">
      <formula>-1</formula>
    </cfRule>
    <cfRule type="cellIs" dxfId="0" priority="3" stopIfTrue="1" operator="greaterThanOrEqual">
      <formula>10</formula>
    </cfRule>
  </conditionalFormatting>
  <conditionalFormatting sqref="B3:C3">
    <cfRule type="cellIs" dxfId="0" priority="2" stopIfTrue="1" operator="lessThanOrEqual">
      <formula>-1</formula>
    </cfRule>
  </conditionalFormatting>
  <conditionalFormatting sqref="B4:C5 C9:C11 C6:C7 B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F11" sqref="F11"/>
    </sheetView>
  </sheetViews>
  <sheetFormatPr defaultColWidth="9" defaultRowHeight="13.5" outlineLevelCol="4"/>
  <cols>
    <col min="1" max="1" width="37.75" style="237" customWidth="1"/>
    <col min="2" max="2" width="22" style="237" customWidth="1"/>
    <col min="3" max="4" width="23.8833333333333" style="237" customWidth="1"/>
    <col min="5" max="5" width="24.5" style="237" customWidth="1"/>
    <col min="6" max="248" width="9" style="237"/>
    <col min="249" max="16384" width="9" style="1"/>
  </cols>
  <sheetData>
    <row r="1" s="237" customFormat="1" ht="40.5" customHeight="1" spans="1:5">
      <c r="A1" s="245" t="s">
        <v>2494</v>
      </c>
      <c r="B1" s="245"/>
      <c r="C1" s="245"/>
      <c r="D1" s="245"/>
      <c r="E1" s="245"/>
    </row>
    <row r="2" s="237" customFormat="1" ht="17" customHeight="1" spans="1:5">
      <c r="A2" s="325"/>
      <c r="B2" s="325"/>
      <c r="C2" s="325"/>
      <c r="D2" s="326"/>
      <c r="E2" s="133" t="s">
        <v>2</v>
      </c>
    </row>
    <row r="3" s="1" customFormat="1" ht="24.95" customHeight="1" spans="1:5">
      <c r="A3" s="327" t="s">
        <v>4</v>
      </c>
      <c r="B3" s="327" t="s">
        <v>130</v>
      </c>
      <c r="C3" s="327" t="s">
        <v>6</v>
      </c>
      <c r="D3" s="328" t="s">
        <v>2495</v>
      </c>
      <c r="E3" s="329"/>
    </row>
    <row r="4" s="1" customFormat="1" ht="24.95" customHeight="1" spans="1:5">
      <c r="A4" s="330"/>
      <c r="B4" s="330"/>
      <c r="C4" s="330"/>
      <c r="D4" s="134" t="s">
        <v>2496</v>
      </c>
      <c r="E4" s="134" t="s">
        <v>2497</v>
      </c>
    </row>
    <row r="5" s="237" customFormat="1" ht="35" customHeight="1" spans="1:5">
      <c r="A5" s="331" t="s">
        <v>2477</v>
      </c>
      <c r="B5" s="332">
        <f>B6+B7+B8</f>
        <v>1420</v>
      </c>
      <c r="C5" s="332">
        <f>C6+C7+C8</f>
        <v>1377.43</v>
      </c>
      <c r="D5" s="332">
        <f t="shared" ref="D5:D10" si="0">C5-B5</f>
        <v>-42.57</v>
      </c>
      <c r="E5" s="333">
        <f t="shared" ref="E5:E10" si="1">(C5-B5)/B5</f>
        <v>-0.03</v>
      </c>
    </row>
    <row r="6" s="237" customFormat="1" ht="35" customHeight="1" spans="1:5">
      <c r="A6" s="122" t="s">
        <v>2498</v>
      </c>
      <c r="B6" s="332">
        <v>0</v>
      </c>
      <c r="C6" s="332">
        <v>0</v>
      </c>
      <c r="D6" s="332">
        <f t="shared" si="0"/>
        <v>0</v>
      </c>
      <c r="E6" s="333">
        <v>0</v>
      </c>
    </row>
    <row r="7" s="237" customFormat="1" ht="35" customHeight="1" spans="1:5">
      <c r="A7" s="122" t="s">
        <v>2499</v>
      </c>
      <c r="B7" s="332">
        <v>605</v>
      </c>
      <c r="C7" s="332">
        <v>581.2</v>
      </c>
      <c r="D7" s="332">
        <f t="shared" si="0"/>
        <v>-23.8</v>
      </c>
      <c r="E7" s="333">
        <f t="shared" si="1"/>
        <v>-0.0393</v>
      </c>
    </row>
    <row r="8" s="237" customFormat="1" ht="35" customHeight="1" spans="1:5">
      <c r="A8" s="122" t="s">
        <v>2500</v>
      </c>
      <c r="B8" s="332">
        <f>B9+B10</f>
        <v>815</v>
      </c>
      <c r="C8" s="332">
        <f>C9+C10</f>
        <v>796.23</v>
      </c>
      <c r="D8" s="332">
        <f t="shared" si="0"/>
        <v>-18.77</v>
      </c>
      <c r="E8" s="333">
        <f t="shared" si="1"/>
        <v>-0.023</v>
      </c>
    </row>
    <row r="9" s="237" customFormat="1" ht="35" customHeight="1" spans="1:5">
      <c r="A9" s="124" t="s">
        <v>2501</v>
      </c>
      <c r="B9" s="332">
        <v>125</v>
      </c>
      <c r="C9" s="332">
        <v>125</v>
      </c>
      <c r="D9" s="332">
        <f t="shared" si="0"/>
        <v>0</v>
      </c>
      <c r="E9" s="333">
        <f t="shared" si="1"/>
        <v>0</v>
      </c>
    </row>
    <row r="10" s="237" customFormat="1" ht="35" customHeight="1" spans="1:5">
      <c r="A10" s="124" t="s">
        <v>2502</v>
      </c>
      <c r="B10" s="332">
        <v>690</v>
      </c>
      <c r="C10" s="332">
        <v>671.23</v>
      </c>
      <c r="D10" s="332">
        <f t="shared" si="0"/>
        <v>-18.77</v>
      </c>
      <c r="E10" s="333">
        <f t="shared" si="1"/>
        <v>-0.0272</v>
      </c>
    </row>
    <row r="11" s="237" customFormat="1" ht="174" customHeight="1" spans="1:5">
      <c r="A11" s="334" t="s">
        <v>2503</v>
      </c>
      <c r="B11" s="334"/>
      <c r="C11" s="334"/>
      <c r="D11" s="334"/>
      <c r="E11" s="334"/>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9">
    <tabColor rgb="FF00B0F0"/>
  </sheetPr>
  <dimension ref="A1:F51"/>
  <sheetViews>
    <sheetView showGridLines="0" showZeros="0" view="pageBreakPreview" zoomScaleNormal="115" topLeftCell="B1" workbookViewId="0">
      <selection activeCell="A1" sqref="A1:E1"/>
    </sheetView>
  </sheetViews>
  <sheetFormatPr defaultColWidth="9" defaultRowHeight="14.25" outlineLevelCol="5"/>
  <cols>
    <col min="1" max="1" width="20.6333333333333" style="126" hidden="1" customWidth="1"/>
    <col min="2" max="2" width="50.75" style="126" customWidth="1"/>
    <col min="3" max="4" width="20.6333333333333" style="126" customWidth="1"/>
    <col min="5" max="5" width="20.6333333333333" style="288" customWidth="1"/>
    <col min="6" max="6" width="3.75" style="126" hidden="1" customWidth="1"/>
    <col min="7" max="16357" width="9" style="126"/>
    <col min="16358" max="16358" width="45.6333333333333" style="126"/>
    <col min="16359" max="16384" width="9" style="126"/>
  </cols>
  <sheetData>
    <row r="1" s="237" customFormat="1" ht="40.5" customHeight="1" spans="1:5">
      <c r="A1" s="245" t="s">
        <v>2504</v>
      </c>
      <c r="B1" s="245"/>
      <c r="C1" s="245"/>
      <c r="D1" s="245"/>
      <c r="E1" s="245"/>
    </row>
    <row r="2" s="286" customFormat="1" ht="20.1" customHeight="1" spans="1:6">
      <c r="A2" s="289"/>
      <c r="B2" s="290"/>
      <c r="C2" s="291"/>
      <c r="D2" s="290"/>
      <c r="E2" s="292" t="s">
        <v>2</v>
      </c>
      <c r="F2" s="289"/>
    </row>
    <row r="3" s="287" customFormat="1" ht="45" customHeight="1" spans="1:6">
      <c r="A3" s="293" t="s">
        <v>3</v>
      </c>
      <c r="B3" s="294" t="s">
        <v>4</v>
      </c>
      <c r="C3" s="149" t="s">
        <v>5</v>
      </c>
      <c r="D3" s="149" t="s">
        <v>6</v>
      </c>
      <c r="E3" s="149" t="s">
        <v>7</v>
      </c>
      <c r="F3" s="321" t="s">
        <v>69</v>
      </c>
    </row>
    <row r="4" s="287" customFormat="1" ht="36" customHeight="1" spans="1:6">
      <c r="A4" s="254" t="s">
        <v>2505</v>
      </c>
      <c r="B4" s="252" t="s">
        <v>2506</v>
      </c>
      <c r="C4" s="253"/>
      <c r="D4" s="253"/>
      <c r="E4" s="172"/>
      <c r="F4" s="322" t="str">
        <f t="shared" ref="F4:F37" si="0">IF(LEN(A4)=7,"是",IF(B4&lt;&gt;"",IF(SUM(C4:D4)&lt;&gt;0,"是","否"),"是"))</f>
        <v>是</v>
      </c>
    </row>
    <row r="5" ht="36" customHeight="1" spans="1:6">
      <c r="A5" s="254" t="s">
        <v>2507</v>
      </c>
      <c r="B5" s="252" t="s">
        <v>2508</v>
      </c>
      <c r="C5" s="253"/>
      <c r="D5" s="253"/>
      <c r="E5" s="269"/>
      <c r="F5" s="322" t="str">
        <f t="shared" si="0"/>
        <v>是</v>
      </c>
    </row>
    <row r="6" ht="36" customHeight="1" spans="1:6">
      <c r="A6" s="254" t="s">
        <v>2509</v>
      </c>
      <c r="B6" s="252" t="s">
        <v>2510</v>
      </c>
      <c r="C6" s="253"/>
      <c r="D6" s="253"/>
      <c r="E6" s="269"/>
      <c r="F6" s="322" t="str">
        <f t="shared" si="0"/>
        <v>是</v>
      </c>
    </row>
    <row r="7" ht="36" customHeight="1" spans="1:6">
      <c r="A7" s="254" t="s">
        <v>2511</v>
      </c>
      <c r="B7" s="252" t="s">
        <v>2512</v>
      </c>
      <c r="C7" s="253"/>
      <c r="D7" s="253"/>
      <c r="E7" s="269"/>
      <c r="F7" s="322" t="str">
        <f t="shared" si="0"/>
        <v>是</v>
      </c>
    </row>
    <row r="8" ht="36" customHeight="1" spans="1:6">
      <c r="A8" s="254" t="s">
        <v>2513</v>
      </c>
      <c r="B8" s="252" t="s">
        <v>2514</v>
      </c>
      <c r="C8" s="253"/>
      <c r="D8" s="253"/>
      <c r="E8" s="269"/>
      <c r="F8" s="322" t="str">
        <f t="shared" si="0"/>
        <v>是</v>
      </c>
    </row>
    <row r="9" ht="36" customHeight="1" spans="1:6">
      <c r="A9" s="254" t="s">
        <v>2515</v>
      </c>
      <c r="B9" s="252" t="s">
        <v>2516</v>
      </c>
      <c r="C9" s="253"/>
      <c r="D9" s="253"/>
      <c r="E9" s="269"/>
      <c r="F9" s="322" t="str">
        <f t="shared" si="0"/>
        <v>是</v>
      </c>
    </row>
    <row r="10" ht="36" customHeight="1" spans="1:6">
      <c r="A10" s="254" t="s">
        <v>2517</v>
      </c>
      <c r="B10" s="252" t="s">
        <v>2518</v>
      </c>
      <c r="C10" s="179">
        <f>SUM(C11:C15)</f>
        <v>2328</v>
      </c>
      <c r="D10" s="179">
        <f>SUM(D11:D15)</f>
        <v>10000</v>
      </c>
      <c r="E10" s="152">
        <f>IF(C10&gt;0,D10/C10-1,IF(C10&lt;0,-(D10/C10-1),""))</f>
        <v>3.296</v>
      </c>
      <c r="F10" s="322" t="str">
        <f t="shared" si="0"/>
        <v>是</v>
      </c>
    </row>
    <row r="11" ht="36" customHeight="1" spans="1:6">
      <c r="A11" s="254" t="s">
        <v>2519</v>
      </c>
      <c r="B11" s="255" t="s">
        <v>2520</v>
      </c>
      <c r="C11" s="295">
        <v>2319</v>
      </c>
      <c r="D11" s="295">
        <v>10000</v>
      </c>
      <c r="E11" s="152">
        <f>IF(C11&gt;0,D11/C11-1,IF(C11&lt;0,-(D11/C11-1),""))</f>
        <v>3.312</v>
      </c>
      <c r="F11" s="322" t="str">
        <f t="shared" si="0"/>
        <v>是</v>
      </c>
    </row>
    <row r="12" ht="36" customHeight="1" spans="1:6">
      <c r="A12" s="254" t="s">
        <v>2521</v>
      </c>
      <c r="B12" s="255" t="s">
        <v>2522</v>
      </c>
      <c r="C12" s="295">
        <v>191</v>
      </c>
      <c r="D12" s="295">
        <v>0</v>
      </c>
      <c r="E12" s="152">
        <f>IF(C12&gt;0,D12/C12-1,IF(C12&lt;0,-(D12/C12-1),""))</f>
        <v>-1</v>
      </c>
      <c r="F12" s="322" t="str">
        <f t="shared" si="0"/>
        <v>是</v>
      </c>
    </row>
    <row r="13" ht="36" customHeight="1" spans="1:6">
      <c r="A13" s="254" t="s">
        <v>2523</v>
      </c>
      <c r="B13" s="255" t="s">
        <v>2524</v>
      </c>
      <c r="C13" s="295">
        <v>5</v>
      </c>
      <c r="D13" s="295">
        <v>0</v>
      </c>
      <c r="E13" s="152">
        <f>IF(C13&gt;0,D13/C13-1,IF(C13&lt;0,-(D13/C13-1),""))</f>
        <v>-1</v>
      </c>
      <c r="F13" s="322" t="str">
        <f t="shared" si="0"/>
        <v>是</v>
      </c>
    </row>
    <row r="14" ht="36" customHeight="1" spans="1:6">
      <c r="A14" s="254" t="s">
        <v>2525</v>
      </c>
      <c r="B14" s="255" t="s">
        <v>2526</v>
      </c>
      <c r="C14" s="295">
        <v>-187</v>
      </c>
      <c r="D14" s="295">
        <v>0</v>
      </c>
      <c r="E14" s="152">
        <f>IF(C14&gt;0,D14/C14-1,IF(C14&lt;0,-(D14/C14-1),""))</f>
        <v>1</v>
      </c>
      <c r="F14" s="322" t="str">
        <f t="shared" si="0"/>
        <v>是</v>
      </c>
    </row>
    <row r="15" ht="36" customHeight="1" spans="1:6">
      <c r="A15" s="254" t="s">
        <v>2527</v>
      </c>
      <c r="B15" s="255" t="s">
        <v>2528</v>
      </c>
      <c r="C15" s="295">
        <v>0</v>
      </c>
      <c r="D15" s="295">
        <v>0</v>
      </c>
      <c r="E15" s="280"/>
      <c r="F15" s="322" t="str">
        <f t="shared" si="0"/>
        <v>否</v>
      </c>
    </row>
    <row r="16" ht="36" customHeight="1" spans="1:6">
      <c r="A16" s="296" t="s">
        <v>2529</v>
      </c>
      <c r="B16" s="135" t="s">
        <v>2530</v>
      </c>
      <c r="C16" s="253"/>
      <c r="D16" s="253"/>
      <c r="E16" s="269"/>
      <c r="F16" s="322" t="str">
        <f t="shared" si="0"/>
        <v>是</v>
      </c>
    </row>
    <row r="17" ht="36" customHeight="1" spans="1:6">
      <c r="A17" s="296" t="s">
        <v>2531</v>
      </c>
      <c r="B17" s="135" t="s">
        <v>2532</v>
      </c>
      <c r="C17" s="253"/>
      <c r="D17" s="253"/>
      <c r="E17" s="269"/>
      <c r="F17" s="322" t="str">
        <f t="shared" si="0"/>
        <v>是</v>
      </c>
    </row>
    <row r="18" ht="36" hidden="1" customHeight="1" spans="1:6">
      <c r="A18" s="296" t="s">
        <v>2533</v>
      </c>
      <c r="B18" s="155" t="s">
        <v>2534</v>
      </c>
      <c r="C18" s="317"/>
      <c r="D18" s="317"/>
      <c r="E18" s="280"/>
      <c r="F18" s="322" t="str">
        <f t="shared" si="0"/>
        <v>否</v>
      </c>
    </row>
    <row r="19" ht="36" hidden="1" customHeight="1" spans="1:6">
      <c r="A19" s="296" t="s">
        <v>2535</v>
      </c>
      <c r="B19" s="155" t="s">
        <v>2536</v>
      </c>
      <c r="C19" s="317"/>
      <c r="D19" s="317"/>
      <c r="E19" s="280"/>
      <c r="F19" s="322" t="str">
        <f t="shared" si="0"/>
        <v>否</v>
      </c>
    </row>
    <row r="20" ht="36" customHeight="1" spans="1:6">
      <c r="A20" s="296" t="s">
        <v>2537</v>
      </c>
      <c r="B20" s="135" t="s">
        <v>2538</v>
      </c>
      <c r="C20" s="253"/>
      <c r="D20" s="253"/>
      <c r="E20" s="269"/>
      <c r="F20" s="322" t="str">
        <f t="shared" si="0"/>
        <v>是</v>
      </c>
    </row>
    <row r="21" ht="36" customHeight="1" spans="1:6">
      <c r="A21" s="296" t="s">
        <v>2539</v>
      </c>
      <c r="B21" s="135" t="s">
        <v>2540</v>
      </c>
      <c r="C21" s="253"/>
      <c r="D21" s="253"/>
      <c r="E21" s="269"/>
      <c r="F21" s="322" t="str">
        <f t="shared" si="0"/>
        <v>是</v>
      </c>
    </row>
    <row r="22" ht="36" customHeight="1" spans="1:6">
      <c r="A22" s="296" t="s">
        <v>2541</v>
      </c>
      <c r="B22" s="135" t="s">
        <v>2542</v>
      </c>
      <c r="C22" s="253"/>
      <c r="D22" s="253"/>
      <c r="E22" s="269"/>
      <c r="F22" s="322" t="str">
        <f t="shared" si="0"/>
        <v>是</v>
      </c>
    </row>
    <row r="23" ht="36" customHeight="1" spans="1:6">
      <c r="A23" s="254" t="s">
        <v>2543</v>
      </c>
      <c r="B23" s="252" t="s">
        <v>2544</v>
      </c>
      <c r="C23" s="253"/>
      <c r="D23" s="253"/>
      <c r="E23" s="269"/>
      <c r="F23" s="322" t="str">
        <f t="shared" si="0"/>
        <v>是</v>
      </c>
    </row>
    <row r="24" ht="36" customHeight="1" spans="1:6">
      <c r="A24" s="254" t="s">
        <v>2545</v>
      </c>
      <c r="B24" s="252" t="s">
        <v>2546</v>
      </c>
      <c r="C24" s="297">
        <v>112</v>
      </c>
      <c r="D24" s="297">
        <v>150</v>
      </c>
      <c r="E24" s="152">
        <f>IF(C24&gt;0,D24/C24-1,IF(C24&lt;0,-(D24/C24-1),""))</f>
        <v>0.339</v>
      </c>
      <c r="F24" s="322" t="str">
        <f t="shared" si="0"/>
        <v>是</v>
      </c>
    </row>
    <row r="25" ht="36" customHeight="1" spans="1:6">
      <c r="A25" s="254" t="s">
        <v>2547</v>
      </c>
      <c r="B25" s="252" t="s">
        <v>2548</v>
      </c>
      <c r="C25" s="253"/>
      <c r="D25" s="253"/>
      <c r="E25" s="269"/>
      <c r="F25" s="322" t="str">
        <f t="shared" si="0"/>
        <v>是</v>
      </c>
    </row>
    <row r="26" ht="36" customHeight="1" spans="1:6">
      <c r="A26" s="254" t="s">
        <v>2549</v>
      </c>
      <c r="B26" s="252" t="s">
        <v>2550</v>
      </c>
      <c r="C26" s="298"/>
      <c r="D26" s="298"/>
      <c r="E26" s="323"/>
      <c r="F26" s="322" t="str">
        <f>IF(LEN(A26)=7,"是",IF(B26&lt;&gt;"",IF(SUM(C27:D27)&lt;&gt;0,"是","否"),"是"))</f>
        <v>是</v>
      </c>
    </row>
    <row r="27" ht="36" customHeight="1" spans="1:6">
      <c r="A27" s="254" t="s">
        <v>2551</v>
      </c>
      <c r="B27" s="252" t="s">
        <v>2552</v>
      </c>
      <c r="C27" s="179">
        <v>5</v>
      </c>
      <c r="D27" s="179">
        <v>6</v>
      </c>
      <c r="E27" s="152">
        <f>IF(C27&gt;0,D27/C27-1,IF(C27&lt;0,-(D27/C27-1),""))</f>
        <v>0.2</v>
      </c>
      <c r="F27" s="322" t="e">
        <f>IF(LEN(A27)=7,"是",IF(B27&lt;&gt;"",IF(SUM(#REF!)&lt;&gt;0,"是","否"),"是"))</f>
        <v>#REF!</v>
      </c>
    </row>
    <row r="28" ht="36" customHeight="1" spans="1:6">
      <c r="A28" s="254"/>
      <c r="B28" s="255"/>
      <c r="C28" s="299">
        <v>0</v>
      </c>
      <c r="D28" s="299">
        <v>0</v>
      </c>
      <c r="E28" s="280"/>
      <c r="F28" s="322" t="str">
        <f t="shared" si="0"/>
        <v>是</v>
      </c>
    </row>
    <row r="29" ht="36" customHeight="1" spans="1:6">
      <c r="A29" s="264"/>
      <c r="B29" s="265" t="s">
        <v>2553</v>
      </c>
      <c r="C29" s="253">
        <f>C10+C24+C27</f>
        <v>2445</v>
      </c>
      <c r="D29" s="253">
        <f>D10+D24+D27</f>
        <v>10156</v>
      </c>
      <c r="E29" s="152">
        <f>IF(C29&gt;0,D29/C29-1,IF(C29&lt;0,-(D29/C29-1),""))</f>
        <v>3.154</v>
      </c>
      <c r="F29" s="322" t="str">
        <f t="shared" si="0"/>
        <v>是</v>
      </c>
    </row>
    <row r="30" ht="36" customHeight="1" spans="1:6">
      <c r="A30" s="300">
        <v>105</v>
      </c>
      <c r="B30" s="301" t="s">
        <v>2554</v>
      </c>
      <c r="C30" s="268"/>
      <c r="D30" s="282"/>
      <c r="E30" s="302"/>
      <c r="F30" s="322" t="str">
        <f t="shared" si="0"/>
        <v>否</v>
      </c>
    </row>
    <row r="31" ht="36" customHeight="1" spans="1:6">
      <c r="A31" s="303">
        <v>110</v>
      </c>
      <c r="B31" s="304" t="s">
        <v>60</v>
      </c>
      <c r="C31" s="268">
        <v>81398</v>
      </c>
      <c r="D31" s="268">
        <v>13605</v>
      </c>
      <c r="E31" s="152">
        <f t="shared" ref="E31:E33" si="1">IF(C31&gt;0,D31/C31-1,IF(C31&lt;0,-(D31/C31-1),""))</f>
        <v>-0.833</v>
      </c>
      <c r="F31" s="322" t="str">
        <f t="shared" si="0"/>
        <v>是</v>
      </c>
    </row>
    <row r="32" ht="36" customHeight="1" spans="1:6">
      <c r="A32" s="303">
        <v>11004</v>
      </c>
      <c r="B32" s="304" t="s">
        <v>2555</v>
      </c>
      <c r="C32" s="268">
        <f>SUM(C33:C34)</f>
        <v>5361</v>
      </c>
      <c r="D32" s="268">
        <f>SUM(D33:D34)</f>
        <v>5921</v>
      </c>
      <c r="E32" s="152">
        <f t="shared" si="1"/>
        <v>0.104</v>
      </c>
      <c r="F32" s="322" t="str">
        <f t="shared" si="0"/>
        <v>是</v>
      </c>
    </row>
    <row r="33" ht="36" customHeight="1" spans="1:6">
      <c r="A33" s="305">
        <v>1100402</v>
      </c>
      <c r="B33" s="306" t="s">
        <v>2556</v>
      </c>
      <c r="C33" s="278">
        <v>5361</v>
      </c>
      <c r="D33" s="279">
        <v>5921</v>
      </c>
      <c r="E33" s="152">
        <f t="shared" si="1"/>
        <v>0.104</v>
      </c>
      <c r="F33" s="322" t="str">
        <f t="shared" si="0"/>
        <v>是</v>
      </c>
    </row>
    <row r="34" ht="36" customHeight="1" spans="1:6">
      <c r="A34" s="305">
        <v>1100403</v>
      </c>
      <c r="B34" s="306" t="s">
        <v>2557</v>
      </c>
      <c r="C34" s="278"/>
      <c r="D34" s="279"/>
      <c r="E34" s="324"/>
      <c r="F34" s="322" t="str">
        <f t="shared" si="0"/>
        <v>是</v>
      </c>
    </row>
    <row r="35" ht="36" customHeight="1" spans="1:6">
      <c r="A35" s="305">
        <v>11008</v>
      </c>
      <c r="B35" s="306" t="s">
        <v>63</v>
      </c>
      <c r="C35" s="278">
        <v>3255</v>
      </c>
      <c r="D35" s="279">
        <v>5184</v>
      </c>
      <c r="E35" s="152">
        <f t="shared" ref="E35:E38" si="2">IF(C35&gt;0,D35/C35-1,IF(C35&lt;0,-(D35/C35-1),""))</f>
        <v>0.593</v>
      </c>
      <c r="F35" s="322" t="str">
        <f t="shared" si="0"/>
        <v>是</v>
      </c>
    </row>
    <row r="36" ht="36" customHeight="1" spans="1:6">
      <c r="A36" s="305">
        <v>11009</v>
      </c>
      <c r="B36" s="306" t="s">
        <v>64</v>
      </c>
      <c r="C36" s="278">
        <v>7182</v>
      </c>
      <c r="D36" s="279">
        <v>0</v>
      </c>
      <c r="E36" s="152">
        <f t="shared" si="2"/>
        <v>-1</v>
      </c>
      <c r="F36" s="322" t="str">
        <f t="shared" si="0"/>
        <v>是</v>
      </c>
    </row>
    <row r="37" ht="36" customHeight="1" spans="1:6">
      <c r="A37" s="307"/>
      <c r="B37" s="308" t="s">
        <v>2558</v>
      </c>
      <c r="C37" s="278">
        <v>65600</v>
      </c>
      <c r="D37" s="279">
        <v>2500</v>
      </c>
      <c r="E37" s="152">
        <f t="shared" si="2"/>
        <v>-0.962</v>
      </c>
      <c r="F37" s="322"/>
    </row>
    <row r="38" ht="36" customHeight="1" spans="1:6">
      <c r="A38" s="307"/>
      <c r="B38" s="309" t="s">
        <v>68</v>
      </c>
      <c r="C38" s="268">
        <f>C29+C31</f>
        <v>83843</v>
      </c>
      <c r="D38" s="268">
        <f>D29+D31</f>
        <v>23761</v>
      </c>
      <c r="E38" s="152">
        <f t="shared" si="2"/>
        <v>-0.717</v>
      </c>
      <c r="F38" s="322" t="str">
        <f>IF(LEN(A38)=7,"是",IF(B38&lt;&gt;"",IF(SUM(C38:D38)&lt;&gt;0,"是","否"),"是"))</f>
        <v>是</v>
      </c>
    </row>
    <row r="39" spans="3:4">
      <c r="C39" s="310"/>
      <c r="D39" s="310"/>
    </row>
    <row r="41" spans="3:4">
      <c r="C41" s="310"/>
      <c r="D41" s="310"/>
    </row>
    <row r="43" spans="3:4">
      <c r="C43" s="310"/>
      <c r="D43" s="310"/>
    </row>
    <row r="44" spans="3:4">
      <c r="C44" s="310"/>
      <c r="D44" s="310"/>
    </row>
    <row r="46" spans="3:4">
      <c r="C46" s="310"/>
      <c r="D46" s="310"/>
    </row>
    <row r="47" spans="3:4">
      <c r="C47" s="310"/>
      <c r="D47" s="310"/>
    </row>
    <row r="48" spans="3:4">
      <c r="C48" s="310"/>
      <c r="D48" s="310"/>
    </row>
    <row r="49" spans="3:4">
      <c r="C49" s="310"/>
      <c r="D49" s="310"/>
    </row>
    <row r="51" spans="3:4">
      <c r="C51" s="310"/>
      <c r="D51" s="310"/>
    </row>
  </sheetData>
  <autoFilter xmlns:etc="http://www.wps.cn/officeDocument/2017/etCustomData" ref="A3:F38" etc:filterBottomFollowUsedRange="0">
    <filterColumn colId="5">
      <customFilters>
        <customFilter operator="equal" val="是"/>
      </customFilters>
    </filterColumn>
    <extLst/>
  </autoFilter>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rgb="FF00B0F0"/>
  </sheetPr>
  <dimension ref="A1:XFD282"/>
  <sheetViews>
    <sheetView showGridLines="0" showZeros="0" view="pageBreakPreview" zoomScaleNormal="115" workbookViewId="0">
      <pane ySplit="3" topLeftCell="A239" activePane="bottomLeft" state="frozen"/>
      <selection/>
      <selection pane="bottomLeft" activeCell="E267" sqref="E267"/>
    </sheetView>
  </sheetViews>
  <sheetFormatPr defaultColWidth="9" defaultRowHeight="18.75"/>
  <cols>
    <col min="1" max="1" width="21.5" style="240" hidden="1" customWidth="1"/>
    <col min="2" max="2" width="50.75" style="242" customWidth="1"/>
    <col min="3" max="4" width="20.6333333333333" style="242" customWidth="1"/>
    <col min="5" max="5" width="20.6333333333333" style="244" customWidth="1"/>
    <col min="6" max="6" width="3.75" style="312" hidden="1" customWidth="1"/>
    <col min="7" max="7" width="9" style="240" hidden="1" customWidth="1"/>
    <col min="8" max="16384" width="9" style="240"/>
  </cols>
  <sheetData>
    <row r="1" s="237" customFormat="1" ht="45" customHeight="1" spans="1:16384">
      <c r="A1" s="245"/>
      <c r="B1" s="246" t="s">
        <v>2559</v>
      </c>
      <c r="C1" s="246"/>
      <c r="D1" s="246"/>
      <c r="E1" s="246"/>
      <c r="XFC1" s="240"/>
      <c r="XFD1" s="240"/>
    </row>
    <row r="2" s="238" customFormat="1" ht="20.1" customHeight="1" spans="2:6">
      <c r="B2" s="242"/>
      <c r="C2" s="242"/>
      <c r="D2" s="242"/>
      <c r="E2" s="247" t="s">
        <v>2</v>
      </c>
      <c r="F2" s="313"/>
    </row>
    <row r="3" s="239" customFormat="1" ht="45" customHeight="1" spans="1:7">
      <c r="A3" s="248" t="s">
        <v>3</v>
      </c>
      <c r="B3" s="249" t="s">
        <v>4</v>
      </c>
      <c r="C3" s="250" t="s">
        <v>5</v>
      </c>
      <c r="D3" s="250" t="s">
        <v>6</v>
      </c>
      <c r="E3" s="250" t="s">
        <v>7</v>
      </c>
      <c r="F3" s="314" t="s">
        <v>69</v>
      </c>
      <c r="G3" s="239" t="s">
        <v>136</v>
      </c>
    </row>
    <row r="4" ht="36" customHeight="1" spans="1:7">
      <c r="A4" s="251" t="s">
        <v>82</v>
      </c>
      <c r="B4" s="252" t="s">
        <v>2560</v>
      </c>
      <c r="C4" s="253">
        <v>1</v>
      </c>
      <c r="D4" s="253">
        <v>1</v>
      </c>
      <c r="E4" s="172"/>
      <c r="F4" s="315" t="str">
        <f t="shared" ref="F4:F67" si="0">IF(LEN(A4)=3,"是",IF(B4&lt;&gt;"",IF(SUM(C4:D4)&lt;&gt;0,"是","否"),"是"))</f>
        <v>是</v>
      </c>
      <c r="G4" s="240" t="str">
        <f t="shared" ref="G4:G67" si="1">IF(LEN(A4)=3,"类",IF(LEN(A4)=5,"款","项"))</f>
        <v>类</v>
      </c>
    </row>
    <row r="5" ht="36" customHeight="1" spans="1:7">
      <c r="A5" s="254" t="s">
        <v>2561</v>
      </c>
      <c r="B5" s="255" t="s">
        <v>2562</v>
      </c>
      <c r="C5" s="179">
        <f>SUM(C6:C10)</f>
        <v>1</v>
      </c>
      <c r="D5" s="179">
        <f>SUM(D6:D10)</f>
        <v>1</v>
      </c>
      <c r="E5" s="152">
        <f>IF(C5&gt;0,D5/C5-1,IF(C5&lt;0,-(D5/C5-1),""))</f>
        <v>0</v>
      </c>
      <c r="F5" s="315" t="str">
        <f t="shared" si="0"/>
        <v>是</v>
      </c>
      <c r="G5" s="240" t="str">
        <f t="shared" si="1"/>
        <v>款</v>
      </c>
    </row>
    <row r="6" ht="36" hidden="1" customHeight="1" spans="1:7">
      <c r="A6" s="254" t="s">
        <v>2563</v>
      </c>
      <c r="B6" s="255" t="s">
        <v>2564</v>
      </c>
      <c r="C6" s="316">
        <v>1</v>
      </c>
      <c r="D6" s="316">
        <v>1</v>
      </c>
      <c r="E6" s="152">
        <f>IF(C6&gt;0,D6/C6-1,IF(C6&lt;0,-(D6/C6-1),""))</f>
        <v>0</v>
      </c>
      <c r="F6" s="315" t="str">
        <f t="shared" si="0"/>
        <v>是</v>
      </c>
      <c r="G6" s="240" t="str">
        <f t="shared" si="1"/>
        <v>项</v>
      </c>
    </row>
    <row r="7" ht="36" hidden="1" customHeight="1" spans="1:7">
      <c r="A7" s="254" t="s">
        <v>2565</v>
      </c>
      <c r="B7" s="255" t="s">
        <v>2566</v>
      </c>
      <c r="C7" s="316">
        <v>0</v>
      </c>
      <c r="D7" s="316">
        <v>0</v>
      </c>
      <c r="E7" s="152" t="str">
        <f t="shared" ref="E4:E67" si="2">IF(C7&gt;0,D7/C7-1,IF(C7&lt;0,-(D7/C7-1),""))</f>
        <v/>
      </c>
      <c r="F7" s="315" t="str">
        <f t="shared" si="0"/>
        <v>否</v>
      </c>
      <c r="G7" s="240" t="str">
        <f t="shared" si="1"/>
        <v>项</v>
      </c>
    </row>
    <row r="8" ht="36" hidden="1" customHeight="1" spans="1:7">
      <c r="A8" s="254" t="s">
        <v>2567</v>
      </c>
      <c r="B8" s="255" t="s">
        <v>2568</v>
      </c>
      <c r="C8" s="316">
        <v>0</v>
      </c>
      <c r="D8" s="316">
        <v>0</v>
      </c>
      <c r="E8" s="152" t="str">
        <f t="shared" si="2"/>
        <v/>
      </c>
      <c r="F8" s="315" t="str">
        <f t="shared" si="0"/>
        <v>否</v>
      </c>
      <c r="G8" s="240" t="str">
        <f t="shared" si="1"/>
        <v>项</v>
      </c>
    </row>
    <row r="9" s="243" customFormat="1" ht="36" hidden="1" customHeight="1" spans="1:7">
      <c r="A9" s="254" t="s">
        <v>2569</v>
      </c>
      <c r="B9" s="255" t="s">
        <v>2570</v>
      </c>
      <c r="C9" s="316">
        <v>0</v>
      </c>
      <c r="D9" s="316">
        <v>0</v>
      </c>
      <c r="E9" s="152" t="str">
        <f t="shared" si="2"/>
        <v/>
      </c>
      <c r="F9" s="315" t="str">
        <f t="shared" si="0"/>
        <v>否</v>
      </c>
      <c r="G9" s="240" t="str">
        <f t="shared" si="1"/>
        <v>项</v>
      </c>
    </row>
    <row r="10" ht="36" hidden="1" customHeight="1" spans="1:7">
      <c r="A10" s="254" t="s">
        <v>2571</v>
      </c>
      <c r="B10" s="255" t="s">
        <v>2572</v>
      </c>
      <c r="C10" s="316">
        <v>0</v>
      </c>
      <c r="D10" s="316">
        <v>0</v>
      </c>
      <c r="E10" s="152" t="str">
        <f t="shared" si="2"/>
        <v/>
      </c>
      <c r="F10" s="315" t="str">
        <f t="shared" si="0"/>
        <v>否</v>
      </c>
      <c r="G10" s="240" t="str">
        <f t="shared" si="1"/>
        <v>项</v>
      </c>
    </row>
    <row r="11" ht="36" hidden="1" customHeight="1" spans="1:7">
      <c r="A11" s="254" t="s">
        <v>2573</v>
      </c>
      <c r="B11" s="255" t="s">
        <v>2574</v>
      </c>
      <c r="C11" s="317"/>
      <c r="D11" s="317"/>
      <c r="E11" s="152"/>
      <c r="F11" s="315" t="str">
        <f t="shared" si="0"/>
        <v>否</v>
      </c>
      <c r="G11" s="240" t="str">
        <f t="shared" si="1"/>
        <v>款</v>
      </c>
    </row>
    <row r="12" s="243" customFormat="1" ht="36" hidden="1" customHeight="1" spans="1:7">
      <c r="A12" s="254" t="s">
        <v>2575</v>
      </c>
      <c r="B12" s="318" t="s">
        <v>2576</v>
      </c>
      <c r="C12" s="319">
        <v>0</v>
      </c>
      <c r="D12" s="319">
        <v>0</v>
      </c>
      <c r="E12" s="152" t="str">
        <f t="shared" si="2"/>
        <v/>
      </c>
      <c r="F12" s="315" t="str">
        <f t="shared" si="0"/>
        <v>否</v>
      </c>
      <c r="G12" s="240" t="str">
        <f t="shared" si="1"/>
        <v>项</v>
      </c>
    </row>
    <row r="13" ht="36" hidden="1" customHeight="1" spans="1:7">
      <c r="A13" s="254" t="s">
        <v>2577</v>
      </c>
      <c r="B13" s="318" t="s">
        <v>2578</v>
      </c>
      <c r="C13" s="319">
        <v>0</v>
      </c>
      <c r="D13" s="319">
        <v>0</v>
      </c>
      <c r="E13" s="152" t="str">
        <f t="shared" si="2"/>
        <v/>
      </c>
      <c r="F13" s="315" t="str">
        <f t="shared" si="0"/>
        <v>否</v>
      </c>
      <c r="G13" s="240" t="str">
        <f t="shared" si="1"/>
        <v>项</v>
      </c>
    </row>
    <row r="14" s="243" customFormat="1" ht="36" hidden="1" customHeight="1" spans="1:7">
      <c r="A14" s="254" t="s">
        <v>2579</v>
      </c>
      <c r="B14" s="318" t="s">
        <v>2580</v>
      </c>
      <c r="C14" s="319"/>
      <c r="D14" s="319"/>
      <c r="E14" s="152" t="str">
        <f t="shared" si="2"/>
        <v/>
      </c>
      <c r="F14" s="315" t="str">
        <f t="shared" si="0"/>
        <v>否</v>
      </c>
      <c r="G14" s="240" t="str">
        <f t="shared" si="1"/>
        <v>项</v>
      </c>
    </row>
    <row r="15" ht="36" hidden="1" customHeight="1" spans="1:7">
      <c r="A15" s="254" t="s">
        <v>2581</v>
      </c>
      <c r="B15" s="318" t="s">
        <v>2582</v>
      </c>
      <c r="C15" s="319"/>
      <c r="D15" s="319"/>
      <c r="E15" s="152" t="str">
        <f t="shared" si="2"/>
        <v/>
      </c>
      <c r="F15" s="315" t="str">
        <f t="shared" si="0"/>
        <v>否</v>
      </c>
      <c r="G15" s="240" t="str">
        <f t="shared" si="1"/>
        <v>项</v>
      </c>
    </row>
    <row r="16" ht="36" hidden="1" customHeight="1" spans="1:7">
      <c r="A16" s="254" t="s">
        <v>2583</v>
      </c>
      <c r="B16" s="318" t="s">
        <v>2584</v>
      </c>
      <c r="C16" s="319"/>
      <c r="D16" s="319"/>
      <c r="E16" s="152" t="str">
        <f t="shared" si="2"/>
        <v/>
      </c>
      <c r="F16" s="315" t="str">
        <f t="shared" si="0"/>
        <v>否</v>
      </c>
      <c r="G16" s="240" t="str">
        <f t="shared" si="1"/>
        <v>项</v>
      </c>
    </row>
    <row r="17" s="243" customFormat="1" ht="36" hidden="1" customHeight="1" spans="1:7">
      <c r="A17" s="254" t="s">
        <v>2585</v>
      </c>
      <c r="B17" s="318" t="s">
        <v>2586</v>
      </c>
      <c r="C17" s="319">
        <f>SUM(C18:C19)</f>
        <v>0</v>
      </c>
      <c r="D17" s="319">
        <f>SUM(D18:D19)</f>
        <v>0</v>
      </c>
      <c r="E17" s="152" t="str">
        <f t="shared" si="2"/>
        <v/>
      </c>
      <c r="F17" s="315" t="str">
        <f t="shared" si="0"/>
        <v>否</v>
      </c>
      <c r="G17" s="240" t="str">
        <f t="shared" si="1"/>
        <v>款</v>
      </c>
    </row>
    <row r="18" s="243" customFormat="1" ht="36" hidden="1" customHeight="1" spans="1:7">
      <c r="A18" s="254" t="s">
        <v>2587</v>
      </c>
      <c r="B18" s="318" t="s">
        <v>2588</v>
      </c>
      <c r="C18" s="319">
        <v>0</v>
      </c>
      <c r="D18" s="319">
        <v>0</v>
      </c>
      <c r="E18" s="152" t="str">
        <f t="shared" si="2"/>
        <v/>
      </c>
      <c r="F18" s="315" t="str">
        <f t="shared" si="0"/>
        <v>否</v>
      </c>
      <c r="G18" s="240" t="str">
        <f t="shared" si="1"/>
        <v>项</v>
      </c>
    </row>
    <row r="19" s="243" customFormat="1" ht="36" hidden="1" customHeight="1" spans="1:7">
      <c r="A19" s="254" t="s">
        <v>2589</v>
      </c>
      <c r="B19" s="318" t="s">
        <v>2590</v>
      </c>
      <c r="C19" s="319">
        <v>0</v>
      </c>
      <c r="D19" s="319">
        <v>0</v>
      </c>
      <c r="E19" s="152" t="str">
        <f t="shared" si="2"/>
        <v/>
      </c>
      <c r="F19" s="315" t="str">
        <f t="shared" si="0"/>
        <v>否</v>
      </c>
      <c r="G19" s="240" t="str">
        <f t="shared" si="1"/>
        <v>项</v>
      </c>
    </row>
    <row r="20" ht="38" customHeight="1" spans="1:7">
      <c r="A20" s="251" t="s">
        <v>84</v>
      </c>
      <c r="B20" s="252" t="s">
        <v>2591</v>
      </c>
      <c r="C20" s="253"/>
      <c r="D20" s="253"/>
      <c r="E20" s="172"/>
      <c r="F20" s="315" t="str">
        <f t="shared" si="0"/>
        <v>是</v>
      </c>
      <c r="G20" s="240" t="str">
        <f t="shared" si="1"/>
        <v>类</v>
      </c>
    </row>
    <row r="21" ht="38" hidden="1" customHeight="1" spans="1:7">
      <c r="A21" s="254" t="s">
        <v>2592</v>
      </c>
      <c r="B21" s="255" t="s">
        <v>2593</v>
      </c>
      <c r="C21" s="317"/>
      <c r="D21" s="317"/>
      <c r="E21" s="152"/>
      <c r="F21" s="315" t="str">
        <f t="shared" si="0"/>
        <v>否</v>
      </c>
      <c r="G21" s="240" t="str">
        <f t="shared" si="1"/>
        <v>款</v>
      </c>
    </row>
    <row r="22" ht="38" hidden="1" customHeight="1" spans="1:7">
      <c r="A22" s="254" t="s">
        <v>2594</v>
      </c>
      <c r="B22" s="318" t="s">
        <v>2595</v>
      </c>
      <c r="C22" s="319">
        <v>38805</v>
      </c>
      <c r="D22" s="319">
        <v>39463</v>
      </c>
      <c r="E22" s="152">
        <f t="shared" si="2"/>
        <v>0.017</v>
      </c>
      <c r="F22" s="315" t="str">
        <f t="shared" si="0"/>
        <v>是</v>
      </c>
      <c r="G22" s="240" t="str">
        <f t="shared" si="1"/>
        <v>项</v>
      </c>
    </row>
    <row r="23" ht="38" hidden="1" customHeight="1" spans="1:7">
      <c r="A23" s="254" t="s">
        <v>2596</v>
      </c>
      <c r="B23" s="318" t="s">
        <v>2597</v>
      </c>
      <c r="C23" s="319">
        <v>27430</v>
      </c>
      <c r="D23" s="319">
        <v>27738</v>
      </c>
      <c r="E23" s="152">
        <f t="shared" si="2"/>
        <v>0.011</v>
      </c>
      <c r="F23" s="315" t="str">
        <f t="shared" si="0"/>
        <v>是</v>
      </c>
      <c r="G23" s="240" t="str">
        <f t="shared" si="1"/>
        <v>项</v>
      </c>
    </row>
    <row r="24" ht="38" hidden="1" customHeight="1" spans="1:7">
      <c r="A24" s="254" t="s">
        <v>2598</v>
      </c>
      <c r="B24" s="318" t="s">
        <v>2599</v>
      </c>
      <c r="C24" s="319">
        <v>1133</v>
      </c>
      <c r="D24" s="319">
        <v>1241</v>
      </c>
      <c r="E24" s="152">
        <f t="shared" si="2"/>
        <v>0.095</v>
      </c>
      <c r="F24" s="315" t="str">
        <f t="shared" si="0"/>
        <v>是</v>
      </c>
      <c r="G24" s="240" t="str">
        <f t="shared" si="1"/>
        <v>项</v>
      </c>
    </row>
    <row r="25" ht="38" hidden="1" customHeight="1" spans="1:7">
      <c r="A25" s="254" t="s">
        <v>2600</v>
      </c>
      <c r="B25" s="255" t="s">
        <v>2601</v>
      </c>
      <c r="C25" s="317"/>
      <c r="D25" s="317"/>
      <c r="E25" s="152"/>
      <c r="F25" s="315" t="str">
        <f t="shared" si="0"/>
        <v>否</v>
      </c>
      <c r="G25" s="240" t="str">
        <f t="shared" si="1"/>
        <v>款</v>
      </c>
    </row>
    <row r="26" s="243" customFormat="1" ht="38" hidden="1" customHeight="1" spans="1:7">
      <c r="A26" s="254" t="s">
        <v>2602</v>
      </c>
      <c r="B26" s="318" t="s">
        <v>2595</v>
      </c>
      <c r="C26" s="319">
        <v>0</v>
      </c>
      <c r="D26" s="319">
        <v>230</v>
      </c>
      <c r="E26" s="152" t="str">
        <f t="shared" si="2"/>
        <v/>
      </c>
      <c r="F26" s="315" t="str">
        <f t="shared" si="0"/>
        <v>是</v>
      </c>
      <c r="G26" s="240" t="str">
        <f t="shared" si="1"/>
        <v>项</v>
      </c>
    </row>
    <row r="27" ht="38" hidden="1" customHeight="1" spans="1:7">
      <c r="A27" s="254" t="s">
        <v>2603</v>
      </c>
      <c r="B27" s="318" t="s">
        <v>2597</v>
      </c>
      <c r="C27" s="319">
        <v>1147</v>
      </c>
      <c r="D27" s="319">
        <v>2635</v>
      </c>
      <c r="E27" s="152">
        <f t="shared" si="2"/>
        <v>1.297</v>
      </c>
      <c r="F27" s="315" t="str">
        <f t="shared" si="0"/>
        <v>是</v>
      </c>
      <c r="G27" s="240" t="str">
        <f t="shared" si="1"/>
        <v>项</v>
      </c>
    </row>
    <row r="28" ht="38" hidden="1" customHeight="1" spans="1:7">
      <c r="A28" s="254" t="s">
        <v>2604</v>
      </c>
      <c r="B28" s="318" t="s">
        <v>2605</v>
      </c>
      <c r="C28" s="319">
        <v>672</v>
      </c>
      <c r="D28" s="319">
        <v>625</v>
      </c>
      <c r="E28" s="152">
        <f t="shared" si="2"/>
        <v>-0.07</v>
      </c>
      <c r="F28" s="315" t="str">
        <f t="shared" si="0"/>
        <v>是</v>
      </c>
      <c r="G28" s="240" t="str">
        <f t="shared" si="1"/>
        <v>项</v>
      </c>
    </row>
    <row r="29" s="311" customFormat="1" ht="38" hidden="1" customHeight="1" spans="1:7">
      <c r="A29" s="254" t="s">
        <v>2606</v>
      </c>
      <c r="B29" s="255" t="s">
        <v>2607</v>
      </c>
      <c r="C29" s="317"/>
      <c r="D29" s="317"/>
      <c r="E29" s="152"/>
      <c r="F29" s="315" t="str">
        <f t="shared" si="0"/>
        <v>否</v>
      </c>
      <c r="G29" s="240" t="str">
        <f t="shared" si="1"/>
        <v>款</v>
      </c>
    </row>
    <row r="30" s="243" customFormat="1" ht="38" hidden="1" customHeight="1" spans="1:7">
      <c r="A30" s="254" t="s">
        <v>2608</v>
      </c>
      <c r="B30" s="318" t="s">
        <v>2597</v>
      </c>
      <c r="C30" s="319">
        <v>0</v>
      </c>
      <c r="D30" s="319">
        <v>0</v>
      </c>
      <c r="E30" s="152" t="str">
        <f t="shared" si="2"/>
        <v/>
      </c>
      <c r="F30" s="315" t="str">
        <f t="shared" si="0"/>
        <v>否</v>
      </c>
      <c r="G30" s="240" t="str">
        <f t="shared" si="1"/>
        <v>项</v>
      </c>
    </row>
    <row r="31" s="243" customFormat="1" ht="38" hidden="1" customHeight="1" spans="1:7">
      <c r="A31" s="254" t="s">
        <v>2609</v>
      </c>
      <c r="B31" s="318" t="s">
        <v>2610</v>
      </c>
      <c r="C31" s="319">
        <v>0</v>
      </c>
      <c r="D31" s="319">
        <v>110</v>
      </c>
      <c r="E31" s="152" t="str">
        <f t="shared" si="2"/>
        <v/>
      </c>
      <c r="F31" s="315" t="str">
        <f t="shared" si="0"/>
        <v>是</v>
      </c>
      <c r="G31" s="240" t="str">
        <f t="shared" si="1"/>
        <v>项</v>
      </c>
    </row>
    <row r="32" ht="38" customHeight="1" spans="1:7">
      <c r="A32" s="251" t="s">
        <v>88</v>
      </c>
      <c r="B32" s="252" t="s">
        <v>2611</v>
      </c>
      <c r="C32" s="253"/>
      <c r="D32" s="253"/>
      <c r="E32" s="172"/>
      <c r="F32" s="315" t="str">
        <f t="shared" si="0"/>
        <v>是</v>
      </c>
      <c r="G32" s="240" t="str">
        <f t="shared" si="1"/>
        <v>类</v>
      </c>
    </row>
    <row r="33" ht="38" hidden="1" customHeight="1" spans="1:7">
      <c r="A33" s="254" t="s">
        <v>2612</v>
      </c>
      <c r="B33" s="255" t="s">
        <v>2613</v>
      </c>
      <c r="C33" s="317"/>
      <c r="D33" s="317"/>
      <c r="E33" s="152"/>
      <c r="F33" s="315" t="str">
        <f t="shared" si="0"/>
        <v>否</v>
      </c>
      <c r="G33" s="240" t="str">
        <f t="shared" si="1"/>
        <v>款</v>
      </c>
    </row>
    <row r="34" s="243" customFormat="1" ht="38" hidden="1" customHeight="1" spans="1:7">
      <c r="A34" s="254">
        <v>2116001</v>
      </c>
      <c r="B34" s="318" t="s">
        <v>2614</v>
      </c>
      <c r="C34" s="319">
        <v>1780</v>
      </c>
      <c r="D34" s="319">
        <v>0</v>
      </c>
      <c r="E34" s="152">
        <f t="shared" si="2"/>
        <v>-1</v>
      </c>
      <c r="F34" s="315" t="str">
        <f t="shared" si="0"/>
        <v>是</v>
      </c>
      <c r="G34" s="240" t="str">
        <f t="shared" si="1"/>
        <v>项</v>
      </c>
    </row>
    <row r="35" s="243" customFormat="1" ht="38" hidden="1" customHeight="1" spans="1:7">
      <c r="A35" s="254">
        <v>2116002</v>
      </c>
      <c r="B35" s="318" t="s">
        <v>2615</v>
      </c>
      <c r="C35" s="319">
        <v>2091</v>
      </c>
      <c r="D35" s="319">
        <v>0</v>
      </c>
      <c r="E35" s="152">
        <f t="shared" si="2"/>
        <v>-1</v>
      </c>
      <c r="F35" s="315" t="str">
        <f t="shared" si="0"/>
        <v>是</v>
      </c>
      <c r="G35" s="240" t="str">
        <f t="shared" si="1"/>
        <v>项</v>
      </c>
    </row>
    <row r="36" s="243" customFormat="1" ht="38" hidden="1" customHeight="1" spans="1:7">
      <c r="A36" s="254">
        <v>2116003</v>
      </c>
      <c r="B36" s="318" t="s">
        <v>2616</v>
      </c>
      <c r="C36" s="319">
        <v>0</v>
      </c>
      <c r="D36" s="319">
        <v>0</v>
      </c>
      <c r="E36" s="152" t="str">
        <f t="shared" si="2"/>
        <v/>
      </c>
      <c r="F36" s="315" t="str">
        <f t="shared" si="0"/>
        <v>否</v>
      </c>
      <c r="G36" s="240" t="str">
        <f t="shared" si="1"/>
        <v>项</v>
      </c>
    </row>
    <row r="37" s="311" customFormat="1" ht="38" hidden="1" customHeight="1" spans="1:7">
      <c r="A37" s="254">
        <v>2116099</v>
      </c>
      <c r="B37" s="318" t="s">
        <v>2617</v>
      </c>
      <c r="C37" s="319">
        <v>0</v>
      </c>
      <c r="D37" s="319">
        <v>1550</v>
      </c>
      <c r="E37" s="152" t="str">
        <f t="shared" si="2"/>
        <v/>
      </c>
      <c r="F37" s="315" t="str">
        <f t="shared" si="0"/>
        <v>是</v>
      </c>
      <c r="G37" s="240" t="str">
        <f t="shared" si="1"/>
        <v>项</v>
      </c>
    </row>
    <row r="38" s="243" customFormat="1" ht="38" hidden="1" customHeight="1" spans="1:7">
      <c r="A38" s="254">
        <v>21161</v>
      </c>
      <c r="B38" s="318" t="s">
        <v>2618</v>
      </c>
      <c r="C38" s="319">
        <f>SUM(C39:C42)</f>
        <v>0</v>
      </c>
      <c r="D38" s="319">
        <f>SUM(D39:D42)</f>
        <v>0</v>
      </c>
      <c r="E38" s="152" t="str">
        <f t="shared" si="2"/>
        <v/>
      </c>
      <c r="F38" s="315" t="str">
        <f t="shared" si="0"/>
        <v>否</v>
      </c>
      <c r="G38" s="240" t="str">
        <f t="shared" si="1"/>
        <v>款</v>
      </c>
    </row>
    <row r="39" ht="38" hidden="1" customHeight="1" spans="1:7">
      <c r="A39" s="254">
        <v>2116101</v>
      </c>
      <c r="B39" s="318" t="s">
        <v>2619</v>
      </c>
      <c r="C39" s="319">
        <v>0</v>
      </c>
      <c r="D39" s="319">
        <v>0</v>
      </c>
      <c r="E39" s="152" t="str">
        <f t="shared" si="2"/>
        <v/>
      </c>
      <c r="F39" s="315" t="str">
        <f t="shared" si="0"/>
        <v>否</v>
      </c>
      <c r="G39" s="240" t="str">
        <f t="shared" si="1"/>
        <v>项</v>
      </c>
    </row>
    <row r="40" ht="38" hidden="1" customHeight="1" spans="1:7">
      <c r="A40" s="254">
        <v>2116102</v>
      </c>
      <c r="B40" s="318" t="s">
        <v>2620</v>
      </c>
      <c r="C40" s="319">
        <v>0</v>
      </c>
      <c r="D40" s="319">
        <v>0</v>
      </c>
      <c r="E40" s="152" t="str">
        <f t="shared" si="2"/>
        <v/>
      </c>
      <c r="F40" s="315" t="str">
        <f t="shared" si="0"/>
        <v>否</v>
      </c>
      <c r="G40" s="240" t="str">
        <f t="shared" si="1"/>
        <v>项</v>
      </c>
    </row>
    <row r="41" ht="38" hidden="1" customHeight="1" spans="1:7">
      <c r="A41" s="254">
        <v>2116103</v>
      </c>
      <c r="B41" s="318" t="s">
        <v>2621</v>
      </c>
      <c r="C41" s="319">
        <v>0</v>
      </c>
      <c r="D41" s="319">
        <v>0</v>
      </c>
      <c r="E41" s="152" t="str">
        <f t="shared" si="2"/>
        <v/>
      </c>
      <c r="F41" s="315" t="str">
        <f t="shared" si="0"/>
        <v>否</v>
      </c>
      <c r="G41" s="240" t="str">
        <f t="shared" si="1"/>
        <v>项</v>
      </c>
    </row>
    <row r="42" ht="38" hidden="1" customHeight="1" spans="1:7">
      <c r="A42" s="254">
        <v>2116104</v>
      </c>
      <c r="B42" s="318" t="s">
        <v>2622</v>
      </c>
      <c r="C42" s="319">
        <v>0</v>
      </c>
      <c r="D42" s="319">
        <v>0</v>
      </c>
      <c r="E42" s="152" t="str">
        <f t="shared" si="2"/>
        <v/>
      </c>
      <c r="F42" s="315" t="str">
        <f t="shared" si="0"/>
        <v>否</v>
      </c>
      <c r="G42" s="240" t="str">
        <f t="shared" si="1"/>
        <v>项</v>
      </c>
    </row>
    <row r="43" ht="38" customHeight="1" spans="1:7">
      <c r="A43" s="251" t="s">
        <v>90</v>
      </c>
      <c r="B43" s="252" t="s">
        <v>2623</v>
      </c>
      <c r="C43" s="171">
        <v>482</v>
      </c>
      <c r="D43" s="171">
        <v>501</v>
      </c>
      <c r="E43" s="172">
        <f t="shared" si="2"/>
        <v>0.039</v>
      </c>
      <c r="F43" s="315" t="str">
        <f t="shared" si="0"/>
        <v>是</v>
      </c>
      <c r="G43" s="240" t="str">
        <f t="shared" si="1"/>
        <v>类</v>
      </c>
    </row>
    <row r="44" ht="36" customHeight="1" spans="1:7">
      <c r="A44" s="254" t="s">
        <v>2624</v>
      </c>
      <c r="B44" s="255" t="s">
        <v>2625</v>
      </c>
      <c r="C44" s="179">
        <f>SUM(C45:C56)</f>
        <v>165</v>
      </c>
      <c r="D44" s="179">
        <f>SUM(D45:D56)</f>
        <v>171</v>
      </c>
      <c r="E44" s="152">
        <f t="shared" si="2"/>
        <v>0.036</v>
      </c>
      <c r="F44" s="315" t="str">
        <f t="shared" si="0"/>
        <v>是</v>
      </c>
      <c r="G44" s="240" t="str">
        <f t="shared" si="1"/>
        <v>款</v>
      </c>
    </row>
    <row r="45" ht="36" hidden="1" customHeight="1" spans="1:7">
      <c r="A45" s="254" t="s">
        <v>2626</v>
      </c>
      <c r="B45" s="255" t="s">
        <v>2627</v>
      </c>
      <c r="C45" s="316">
        <v>0</v>
      </c>
      <c r="D45" s="316">
        <v>0</v>
      </c>
      <c r="E45" s="152" t="str">
        <f t="shared" si="2"/>
        <v/>
      </c>
      <c r="F45" s="315" t="str">
        <f t="shared" si="0"/>
        <v>否</v>
      </c>
      <c r="G45" s="240" t="str">
        <f t="shared" si="1"/>
        <v>项</v>
      </c>
    </row>
    <row r="46" ht="36" hidden="1" customHeight="1" spans="1:7">
      <c r="A46" s="254" t="s">
        <v>2628</v>
      </c>
      <c r="B46" s="255" t="s">
        <v>2629</v>
      </c>
      <c r="C46" s="316">
        <v>0</v>
      </c>
      <c r="D46" s="316">
        <v>0</v>
      </c>
      <c r="E46" s="152" t="str">
        <f t="shared" si="2"/>
        <v/>
      </c>
      <c r="F46" s="315" t="str">
        <f t="shared" si="0"/>
        <v>否</v>
      </c>
      <c r="G46" s="240" t="str">
        <f t="shared" si="1"/>
        <v>项</v>
      </c>
    </row>
    <row r="47" ht="36" hidden="1" customHeight="1" spans="1:7">
      <c r="A47" s="254" t="s">
        <v>2630</v>
      </c>
      <c r="B47" s="255" t="s">
        <v>2631</v>
      </c>
      <c r="C47" s="316">
        <v>0</v>
      </c>
      <c r="D47" s="316">
        <v>0</v>
      </c>
      <c r="E47" s="152" t="str">
        <f t="shared" si="2"/>
        <v/>
      </c>
      <c r="F47" s="315" t="str">
        <f t="shared" si="0"/>
        <v>否</v>
      </c>
      <c r="G47" s="240" t="str">
        <f t="shared" si="1"/>
        <v>项</v>
      </c>
    </row>
    <row r="48" ht="36" hidden="1" customHeight="1" spans="1:7">
      <c r="A48" s="254" t="s">
        <v>2632</v>
      </c>
      <c r="B48" s="255" t="s">
        <v>2633</v>
      </c>
      <c r="C48" s="316">
        <v>164</v>
      </c>
      <c r="D48" s="316">
        <v>170</v>
      </c>
      <c r="E48" s="152">
        <f t="shared" si="2"/>
        <v>0.037</v>
      </c>
      <c r="F48" s="315" t="str">
        <f t="shared" si="0"/>
        <v>是</v>
      </c>
      <c r="G48" s="240" t="str">
        <f t="shared" si="1"/>
        <v>项</v>
      </c>
    </row>
    <row r="49" ht="36" hidden="1" customHeight="1" spans="1:7">
      <c r="A49" s="254" t="s">
        <v>2634</v>
      </c>
      <c r="B49" s="255" t="s">
        <v>2635</v>
      </c>
      <c r="C49" s="316">
        <v>0</v>
      </c>
      <c r="D49" s="316">
        <v>0</v>
      </c>
      <c r="E49" s="152" t="str">
        <f t="shared" ref="E49:E57" si="3">IF(C49&gt;0,D49/C49-1,IF(C49&lt;0,-(D49/C49-1),""))</f>
        <v/>
      </c>
      <c r="F49" s="315" t="str">
        <f t="shared" si="0"/>
        <v>否</v>
      </c>
      <c r="G49" s="240" t="str">
        <f t="shared" si="1"/>
        <v>项</v>
      </c>
    </row>
    <row r="50" ht="36" hidden="1" customHeight="1" spans="1:7">
      <c r="A50" s="254" t="s">
        <v>2636</v>
      </c>
      <c r="B50" s="255" t="s">
        <v>2637</v>
      </c>
      <c r="C50" s="316">
        <v>0</v>
      </c>
      <c r="D50" s="316">
        <v>0</v>
      </c>
      <c r="E50" s="152" t="str">
        <f t="shared" si="3"/>
        <v/>
      </c>
      <c r="F50" s="315" t="str">
        <f t="shared" si="0"/>
        <v>否</v>
      </c>
      <c r="G50" s="240" t="str">
        <f t="shared" si="1"/>
        <v>项</v>
      </c>
    </row>
    <row r="51" ht="36" hidden="1" customHeight="1" spans="1:7">
      <c r="A51" s="254" t="s">
        <v>2638</v>
      </c>
      <c r="B51" s="255" t="s">
        <v>2639</v>
      </c>
      <c r="C51" s="316">
        <v>0</v>
      </c>
      <c r="D51" s="316">
        <v>0</v>
      </c>
      <c r="E51" s="152" t="str">
        <f t="shared" si="3"/>
        <v/>
      </c>
      <c r="F51" s="315" t="str">
        <f t="shared" si="0"/>
        <v>否</v>
      </c>
      <c r="G51" s="240" t="str">
        <f t="shared" si="1"/>
        <v>项</v>
      </c>
    </row>
    <row r="52" ht="36" hidden="1" customHeight="1" spans="1:7">
      <c r="A52" s="254" t="s">
        <v>2640</v>
      </c>
      <c r="B52" s="255" t="s">
        <v>2641</v>
      </c>
      <c r="C52" s="316">
        <v>0</v>
      </c>
      <c r="D52" s="316">
        <v>0</v>
      </c>
      <c r="E52" s="152" t="str">
        <f t="shared" si="3"/>
        <v/>
      </c>
      <c r="F52" s="315" t="str">
        <f t="shared" si="0"/>
        <v>否</v>
      </c>
      <c r="G52" s="240" t="str">
        <f t="shared" si="1"/>
        <v>项</v>
      </c>
    </row>
    <row r="53" ht="36" hidden="1" customHeight="1" spans="1:7">
      <c r="A53" s="254" t="s">
        <v>2642</v>
      </c>
      <c r="B53" s="255" t="s">
        <v>2643</v>
      </c>
      <c r="C53" s="316">
        <v>0</v>
      </c>
      <c r="D53" s="316">
        <v>0</v>
      </c>
      <c r="E53" s="152" t="str">
        <f t="shared" si="3"/>
        <v/>
      </c>
      <c r="F53" s="315" t="str">
        <f t="shared" si="0"/>
        <v>否</v>
      </c>
      <c r="G53" s="240" t="str">
        <f t="shared" si="1"/>
        <v>项</v>
      </c>
    </row>
    <row r="54" ht="36" hidden="1" customHeight="1" spans="1:7">
      <c r="A54" s="254" t="s">
        <v>2644</v>
      </c>
      <c r="B54" s="255" t="s">
        <v>2645</v>
      </c>
      <c r="C54" s="316">
        <v>0</v>
      </c>
      <c r="D54" s="316">
        <v>0</v>
      </c>
      <c r="E54" s="152" t="str">
        <f t="shared" si="3"/>
        <v/>
      </c>
      <c r="F54" s="315" t="str">
        <f t="shared" si="0"/>
        <v>否</v>
      </c>
      <c r="G54" s="240" t="str">
        <f t="shared" si="1"/>
        <v>项</v>
      </c>
    </row>
    <row r="55" ht="36" hidden="1" customHeight="1" spans="1:7">
      <c r="A55" s="254" t="s">
        <v>2646</v>
      </c>
      <c r="B55" s="255" t="s">
        <v>2647</v>
      </c>
      <c r="C55" s="316">
        <v>0</v>
      </c>
      <c r="D55" s="316">
        <v>0</v>
      </c>
      <c r="E55" s="152" t="str">
        <f t="shared" si="3"/>
        <v/>
      </c>
      <c r="F55" s="315" t="str">
        <f t="shared" si="0"/>
        <v>否</v>
      </c>
      <c r="G55" s="240" t="str">
        <f t="shared" si="1"/>
        <v>项</v>
      </c>
    </row>
    <row r="56" ht="36" hidden="1" customHeight="1" spans="1:7">
      <c r="A56" s="254" t="s">
        <v>2648</v>
      </c>
      <c r="B56" s="255" t="s">
        <v>2649</v>
      </c>
      <c r="C56" s="316">
        <v>1</v>
      </c>
      <c r="D56" s="316">
        <v>1</v>
      </c>
      <c r="E56" s="152">
        <f t="shared" si="3"/>
        <v>0</v>
      </c>
      <c r="F56" s="315" t="str">
        <f t="shared" si="0"/>
        <v>是</v>
      </c>
      <c r="G56" s="240" t="str">
        <f t="shared" si="1"/>
        <v>项</v>
      </c>
    </row>
    <row r="57" ht="36" customHeight="1" spans="1:7">
      <c r="A57" s="254" t="s">
        <v>2650</v>
      </c>
      <c r="B57" s="255" t="s">
        <v>2651</v>
      </c>
      <c r="C57" s="179">
        <f>SUM(C58:C60)</f>
        <v>317</v>
      </c>
      <c r="D57" s="179">
        <f>SUM(D58:D60)</f>
        <v>330</v>
      </c>
      <c r="E57" s="152">
        <f t="shared" si="3"/>
        <v>0.041</v>
      </c>
      <c r="F57" s="315" t="str">
        <f t="shared" si="0"/>
        <v>是</v>
      </c>
      <c r="G57" s="240" t="str">
        <f t="shared" si="1"/>
        <v>款</v>
      </c>
    </row>
    <row r="58" ht="36" hidden="1" customHeight="1" spans="1:7">
      <c r="A58" s="254" t="s">
        <v>2652</v>
      </c>
      <c r="B58" s="255" t="s">
        <v>2627</v>
      </c>
      <c r="C58" s="316">
        <v>0</v>
      </c>
      <c r="D58" s="316">
        <v>0</v>
      </c>
      <c r="E58" s="152" t="str">
        <f t="shared" si="2"/>
        <v/>
      </c>
      <c r="F58" s="315" t="str">
        <f t="shared" si="0"/>
        <v>否</v>
      </c>
      <c r="G58" s="240" t="str">
        <f t="shared" si="1"/>
        <v>项</v>
      </c>
    </row>
    <row r="59" ht="36" hidden="1" customHeight="1" spans="1:7">
      <c r="A59" s="254" t="s">
        <v>2653</v>
      </c>
      <c r="B59" s="255" t="s">
        <v>2629</v>
      </c>
      <c r="C59" s="316">
        <v>317</v>
      </c>
      <c r="D59" s="316">
        <v>330</v>
      </c>
      <c r="E59" s="152">
        <f t="shared" si="2"/>
        <v>0.041</v>
      </c>
      <c r="F59" s="315" t="str">
        <f t="shared" si="0"/>
        <v>是</v>
      </c>
      <c r="G59" s="240" t="str">
        <f t="shared" si="1"/>
        <v>项</v>
      </c>
    </row>
    <row r="60" ht="36" hidden="1" customHeight="1" spans="1:7">
      <c r="A60" s="254" t="s">
        <v>2654</v>
      </c>
      <c r="B60" s="255" t="s">
        <v>2655</v>
      </c>
      <c r="C60" s="316">
        <v>0</v>
      </c>
      <c r="D60" s="316">
        <v>0</v>
      </c>
      <c r="E60" s="152" t="str">
        <f t="shared" si="2"/>
        <v/>
      </c>
      <c r="F60" s="315" t="str">
        <f t="shared" si="0"/>
        <v>否</v>
      </c>
      <c r="G60" s="240" t="str">
        <f t="shared" si="1"/>
        <v>项</v>
      </c>
    </row>
    <row r="61" hidden="1" spans="1:7">
      <c r="A61" s="254" t="s">
        <v>2656</v>
      </c>
      <c r="B61" s="255" t="s">
        <v>2657</v>
      </c>
      <c r="C61" s="317"/>
      <c r="D61" s="317"/>
      <c r="E61" s="152"/>
      <c r="F61" s="315" t="str">
        <f t="shared" si="0"/>
        <v>否</v>
      </c>
      <c r="G61" s="240" t="str">
        <f t="shared" si="1"/>
        <v>款</v>
      </c>
    </row>
    <row r="62" hidden="1" spans="1:7">
      <c r="A62" s="254" t="s">
        <v>2658</v>
      </c>
      <c r="B62" s="255" t="s">
        <v>2659</v>
      </c>
      <c r="C62" s="317"/>
      <c r="D62" s="317"/>
      <c r="E62" s="152"/>
      <c r="F62" s="315" t="str">
        <f t="shared" si="0"/>
        <v>否</v>
      </c>
      <c r="G62" s="240" t="str">
        <f t="shared" si="1"/>
        <v>款</v>
      </c>
    </row>
    <row r="63" hidden="1" spans="1:7">
      <c r="A63" s="254" t="s">
        <v>2660</v>
      </c>
      <c r="B63" s="318" t="s">
        <v>2661</v>
      </c>
      <c r="C63" s="319"/>
      <c r="D63" s="319"/>
      <c r="E63" s="152" t="str">
        <f t="shared" si="2"/>
        <v/>
      </c>
      <c r="F63" s="315" t="str">
        <f t="shared" si="0"/>
        <v>否</v>
      </c>
      <c r="G63" s="240" t="str">
        <f t="shared" si="1"/>
        <v>项</v>
      </c>
    </row>
    <row r="64" hidden="1" spans="1:7">
      <c r="A64" s="254" t="s">
        <v>2662</v>
      </c>
      <c r="B64" s="318" t="s">
        <v>2663</v>
      </c>
      <c r="C64" s="319"/>
      <c r="D64" s="319"/>
      <c r="E64" s="152" t="str">
        <f t="shared" si="2"/>
        <v/>
      </c>
      <c r="F64" s="315" t="str">
        <f t="shared" si="0"/>
        <v>否</v>
      </c>
      <c r="G64" s="240" t="str">
        <f t="shared" si="1"/>
        <v>项</v>
      </c>
    </row>
    <row r="65" hidden="1" spans="1:7">
      <c r="A65" s="254" t="s">
        <v>2664</v>
      </c>
      <c r="B65" s="318" t="s">
        <v>2665</v>
      </c>
      <c r="C65" s="319"/>
      <c r="D65" s="319"/>
      <c r="E65" s="152" t="str">
        <f t="shared" si="2"/>
        <v/>
      </c>
      <c r="F65" s="315" t="str">
        <f t="shared" si="0"/>
        <v>否</v>
      </c>
      <c r="G65" s="240" t="str">
        <f t="shared" si="1"/>
        <v>项</v>
      </c>
    </row>
    <row r="66" hidden="1" spans="1:7">
      <c r="A66" s="254" t="s">
        <v>2666</v>
      </c>
      <c r="B66" s="318" t="s">
        <v>2667</v>
      </c>
      <c r="C66" s="319"/>
      <c r="D66" s="319"/>
      <c r="E66" s="152" t="str">
        <f t="shared" si="2"/>
        <v/>
      </c>
      <c r="F66" s="315" t="str">
        <f t="shared" si="0"/>
        <v>否</v>
      </c>
      <c r="G66" s="240" t="str">
        <f t="shared" si="1"/>
        <v>项</v>
      </c>
    </row>
    <row r="67" hidden="1" spans="1:7">
      <c r="A67" s="254" t="s">
        <v>2668</v>
      </c>
      <c r="B67" s="318" t="s">
        <v>2669</v>
      </c>
      <c r="C67" s="319"/>
      <c r="D67" s="319"/>
      <c r="E67" s="152" t="str">
        <f t="shared" si="2"/>
        <v/>
      </c>
      <c r="F67" s="315" t="str">
        <f t="shared" si="0"/>
        <v>否</v>
      </c>
      <c r="G67" s="240" t="str">
        <f t="shared" si="1"/>
        <v>项</v>
      </c>
    </row>
    <row r="68" hidden="1" spans="1:7">
      <c r="A68" s="254" t="s">
        <v>2670</v>
      </c>
      <c r="B68" s="255" t="s">
        <v>2671</v>
      </c>
      <c r="C68" s="317"/>
      <c r="D68" s="317"/>
      <c r="E68" s="152"/>
      <c r="F68" s="315" t="str">
        <f t="shared" ref="F68:F131" si="4">IF(LEN(A68)=3,"是",IF(B68&lt;&gt;"",IF(SUM(C68:D68)&lt;&gt;0,"是","否"),"是"))</f>
        <v>否</v>
      </c>
      <c r="G68" s="240" t="str">
        <f t="shared" ref="G68:G131" si="5">IF(LEN(A68)=3,"类",IF(LEN(A68)=5,"款","项"))</f>
        <v>款</v>
      </c>
    </row>
    <row r="69" hidden="1" spans="1:7">
      <c r="A69" s="254" t="s">
        <v>2672</v>
      </c>
      <c r="B69" s="318" t="s">
        <v>2673</v>
      </c>
      <c r="C69" s="319"/>
      <c r="D69" s="319"/>
      <c r="E69" s="152" t="str">
        <f t="shared" ref="E68:E131" si="6">IF(C69&gt;0,D69/C69-1,IF(C69&lt;0,-(D69/C69-1),""))</f>
        <v/>
      </c>
      <c r="F69" s="315" t="str">
        <f t="shared" si="4"/>
        <v>否</v>
      </c>
      <c r="G69" s="240" t="str">
        <f t="shared" si="5"/>
        <v>项</v>
      </c>
    </row>
    <row r="70" hidden="1" spans="1:7">
      <c r="A70" s="254" t="s">
        <v>2674</v>
      </c>
      <c r="B70" s="318" t="s">
        <v>2675</v>
      </c>
      <c r="C70" s="319"/>
      <c r="D70" s="319"/>
      <c r="E70" s="152" t="str">
        <f t="shared" si="6"/>
        <v/>
      </c>
      <c r="F70" s="315" t="str">
        <f t="shared" si="4"/>
        <v>否</v>
      </c>
      <c r="G70" s="240" t="str">
        <f t="shared" si="5"/>
        <v>项</v>
      </c>
    </row>
    <row r="71" hidden="1" spans="1:7">
      <c r="A71" s="254" t="s">
        <v>2676</v>
      </c>
      <c r="B71" s="318" t="s">
        <v>2677</v>
      </c>
      <c r="C71" s="319"/>
      <c r="D71" s="319"/>
      <c r="E71" s="152" t="str">
        <f t="shared" si="6"/>
        <v/>
      </c>
      <c r="F71" s="315" t="str">
        <f t="shared" si="4"/>
        <v>否</v>
      </c>
      <c r="G71" s="240" t="str">
        <f t="shared" si="5"/>
        <v>项</v>
      </c>
    </row>
    <row r="72" hidden="1" spans="1:7">
      <c r="A72" s="254" t="s">
        <v>2678</v>
      </c>
      <c r="B72" s="255" t="s">
        <v>2679</v>
      </c>
      <c r="C72" s="317"/>
      <c r="D72" s="317"/>
      <c r="E72" s="152"/>
      <c r="F72" s="315" t="str">
        <f t="shared" si="4"/>
        <v>否</v>
      </c>
      <c r="G72" s="240" t="str">
        <f t="shared" si="5"/>
        <v>款</v>
      </c>
    </row>
    <row r="73" hidden="1" spans="1:7">
      <c r="A73" s="254" t="s">
        <v>2680</v>
      </c>
      <c r="B73" s="318" t="s">
        <v>2627</v>
      </c>
      <c r="C73" s="319"/>
      <c r="D73" s="319"/>
      <c r="E73" s="152" t="str">
        <f t="shared" si="6"/>
        <v/>
      </c>
      <c r="F73" s="315" t="str">
        <f t="shared" si="4"/>
        <v>否</v>
      </c>
      <c r="G73" s="240" t="str">
        <f t="shared" si="5"/>
        <v>项</v>
      </c>
    </row>
    <row r="74" hidden="1" spans="1:7">
      <c r="A74" s="254" t="s">
        <v>2681</v>
      </c>
      <c r="B74" s="318" t="s">
        <v>2629</v>
      </c>
      <c r="C74" s="319"/>
      <c r="D74" s="319"/>
      <c r="E74" s="152" t="str">
        <f t="shared" si="6"/>
        <v/>
      </c>
      <c r="F74" s="315" t="str">
        <f t="shared" si="4"/>
        <v>否</v>
      </c>
      <c r="G74" s="240" t="str">
        <f t="shared" si="5"/>
        <v>项</v>
      </c>
    </row>
    <row r="75" hidden="1" spans="1:7">
      <c r="A75" s="254" t="s">
        <v>2682</v>
      </c>
      <c r="B75" s="318" t="s">
        <v>2683</v>
      </c>
      <c r="C75" s="319"/>
      <c r="D75" s="319"/>
      <c r="E75" s="152" t="str">
        <f t="shared" si="6"/>
        <v/>
      </c>
      <c r="F75" s="315" t="str">
        <f t="shared" si="4"/>
        <v>否</v>
      </c>
      <c r="G75" s="240" t="str">
        <f t="shared" si="5"/>
        <v>项</v>
      </c>
    </row>
    <row r="76" hidden="1" spans="1:7">
      <c r="A76" s="254" t="s">
        <v>2684</v>
      </c>
      <c r="B76" s="255" t="s">
        <v>2685</v>
      </c>
      <c r="C76" s="317"/>
      <c r="D76" s="317"/>
      <c r="E76" s="152"/>
      <c r="F76" s="315" t="str">
        <f t="shared" si="4"/>
        <v>否</v>
      </c>
      <c r="G76" s="240" t="str">
        <f t="shared" si="5"/>
        <v>款</v>
      </c>
    </row>
    <row r="77" hidden="1" spans="1:7">
      <c r="A77" s="254" t="s">
        <v>2686</v>
      </c>
      <c r="B77" s="318" t="s">
        <v>2627</v>
      </c>
      <c r="C77" s="319"/>
      <c r="D77" s="319"/>
      <c r="E77" s="152" t="str">
        <f t="shared" si="6"/>
        <v/>
      </c>
      <c r="F77" s="315" t="str">
        <f t="shared" si="4"/>
        <v>否</v>
      </c>
      <c r="G77" s="240" t="str">
        <f t="shared" si="5"/>
        <v>项</v>
      </c>
    </row>
    <row r="78" hidden="1" spans="1:7">
      <c r="A78" s="254" t="s">
        <v>2687</v>
      </c>
      <c r="B78" s="318" t="s">
        <v>2629</v>
      </c>
      <c r="C78" s="319"/>
      <c r="D78" s="319"/>
      <c r="E78" s="152" t="str">
        <f t="shared" si="6"/>
        <v/>
      </c>
      <c r="F78" s="315" t="str">
        <f t="shared" si="4"/>
        <v>否</v>
      </c>
      <c r="G78" s="240" t="str">
        <f t="shared" si="5"/>
        <v>项</v>
      </c>
    </row>
    <row r="79" s="243" customFormat="1" ht="37.5" hidden="1" spans="1:7">
      <c r="A79" s="254" t="s">
        <v>2688</v>
      </c>
      <c r="B79" s="318" t="s">
        <v>2689</v>
      </c>
      <c r="C79" s="319"/>
      <c r="D79" s="319"/>
      <c r="E79" s="152" t="str">
        <f t="shared" si="6"/>
        <v/>
      </c>
      <c r="F79" s="315" t="str">
        <f t="shared" si="4"/>
        <v>否</v>
      </c>
      <c r="G79" s="240" t="str">
        <f t="shared" si="5"/>
        <v>项</v>
      </c>
    </row>
    <row r="80" s="243" customFormat="1" ht="37.5" hidden="1" spans="1:7">
      <c r="A80" s="254" t="s">
        <v>2690</v>
      </c>
      <c r="B80" s="255" t="s">
        <v>2691</v>
      </c>
      <c r="C80" s="317"/>
      <c r="D80" s="317"/>
      <c r="E80" s="152"/>
      <c r="F80" s="315" t="str">
        <f t="shared" si="4"/>
        <v>否</v>
      </c>
      <c r="G80" s="240" t="str">
        <f t="shared" si="5"/>
        <v>款</v>
      </c>
    </row>
    <row r="81" s="243" customFormat="1" hidden="1" spans="1:7">
      <c r="A81" s="254" t="s">
        <v>2692</v>
      </c>
      <c r="B81" s="318" t="s">
        <v>2661</v>
      </c>
      <c r="C81" s="319"/>
      <c r="D81" s="319"/>
      <c r="E81" s="152" t="str">
        <f t="shared" si="6"/>
        <v/>
      </c>
      <c r="F81" s="315" t="str">
        <f t="shared" si="4"/>
        <v>否</v>
      </c>
      <c r="G81" s="240" t="str">
        <f t="shared" si="5"/>
        <v>项</v>
      </c>
    </row>
    <row r="82" s="243" customFormat="1" hidden="1" spans="1:7">
      <c r="A82" s="254" t="s">
        <v>2693</v>
      </c>
      <c r="B82" s="318" t="s">
        <v>2663</v>
      </c>
      <c r="C82" s="319"/>
      <c r="D82" s="319"/>
      <c r="E82" s="152" t="str">
        <f t="shared" si="6"/>
        <v/>
      </c>
      <c r="F82" s="315" t="str">
        <f t="shared" si="4"/>
        <v>否</v>
      </c>
      <c r="G82" s="240" t="str">
        <f t="shared" si="5"/>
        <v>项</v>
      </c>
    </row>
    <row r="83" s="243" customFormat="1" hidden="1" spans="1:7">
      <c r="A83" s="254" t="s">
        <v>2694</v>
      </c>
      <c r="B83" s="318" t="s">
        <v>2665</v>
      </c>
      <c r="C83" s="319"/>
      <c r="D83" s="319"/>
      <c r="E83" s="152" t="str">
        <f t="shared" si="6"/>
        <v/>
      </c>
      <c r="F83" s="315" t="str">
        <f t="shared" si="4"/>
        <v>否</v>
      </c>
      <c r="G83" s="240" t="str">
        <f t="shared" si="5"/>
        <v>项</v>
      </c>
    </row>
    <row r="84" s="243" customFormat="1" hidden="1" spans="1:7">
      <c r="A84" s="254" t="s">
        <v>2695</v>
      </c>
      <c r="B84" s="318" t="s">
        <v>2667</v>
      </c>
      <c r="C84" s="319"/>
      <c r="D84" s="319"/>
      <c r="E84" s="152" t="str">
        <f t="shared" si="6"/>
        <v/>
      </c>
      <c r="F84" s="315" t="str">
        <f t="shared" si="4"/>
        <v>否</v>
      </c>
      <c r="G84" s="240" t="str">
        <f t="shared" si="5"/>
        <v>项</v>
      </c>
    </row>
    <row r="85" s="243" customFormat="1" ht="37.5" hidden="1" spans="1:7">
      <c r="A85" s="254" t="s">
        <v>2696</v>
      </c>
      <c r="B85" s="318" t="s">
        <v>2697</v>
      </c>
      <c r="C85" s="319"/>
      <c r="D85" s="319"/>
      <c r="E85" s="152" t="str">
        <f t="shared" si="6"/>
        <v/>
      </c>
      <c r="F85" s="315" t="str">
        <f t="shared" si="4"/>
        <v>否</v>
      </c>
      <c r="G85" s="240" t="str">
        <f t="shared" si="5"/>
        <v>项</v>
      </c>
    </row>
    <row r="86" s="243" customFormat="1" hidden="1" spans="1:7">
      <c r="A86" s="254" t="s">
        <v>2698</v>
      </c>
      <c r="B86" s="255" t="s">
        <v>2699</v>
      </c>
      <c r="C86" s="317"/>
      <c r="D86" s="317"/>
      <c r="E86" s="152"/>
      <c r="F86" s="315" t="str">
        <f t="shared" si="4"/>
        <v>否</v>
      </c>
      <c r="G86" s="240" t="str">
        <f t="shared" si="5"/>
        <v>款</v>
      </c>
    </row>
    <row r="87" s="243" customFormat="1" hidden="1" spans="1:7">
      <c r="A87" s="254" t="s">
        <v>2700</v>
      </c>
      <c r="B87" s="318" t="s">
        <v>2673</v>
      </c>
      <c r="C87" s="319"/>
      <c r="D87" s="319"/>
      <c r="E87" s="152" t="str">
        <f t="shared" si="6"/>
        <v/>
      </c>
      <c r="F87" s="315" t="str">
        <f t="shared" si="4"/>
        <v>否</v>
      </c>
      <c r="G87" s="240" t="str">
        <f t="shared" si="5"/>
        <v>项</v>
      </c>
    </row>
    <row r="88" s="243" customFormat="1" ht="37.5" hidden="1" spans="1:7">
      <c r="A88" s="254" t="s">
        <v>2701</v>
      </c>
      <c r="B88" s="318" t="s">
        <v>2702</v>
      </c>
      <c r="C88" s="319"/>
      <c r="D88" s="319"/>
      <c r="E88" s="152" t="str">
        <f t="shared" si="6"/>
        <v/>
      </c>
      <c r="F88" s="315" t="str">
        <f t="shared" si="4"/>
        <v>否</v>
      </c>
      <c r="G88" s="240" t="str">
        <f t="shared" si="5"/>
        <v>项</v>
      </c>
    </row>
    <row r="89" s="243" customFormat="1" ht="37.5" hidden="1" spans="1:7">
      <c r="A89" s="254" t="s">
        <v>2703</v>
      </c>
      <c r="B89" s="255" t="s">
        <v>2704</v>
      </c>
      <c r="C89" s="317"/>
      <c r="D89" s="317"/>
      <c r="E89" s="152"/>
      <c r="F89" s="315" t="str">
        <f t="shared" si="4"/>
        <v>否</v>
      </c>
      <c r="G89" s="240" t="str">
        <f t="shared" si="5"/>
        <v>款</v>
      </c>
    </row>
    <row r="90" s="243" customFormat="1" hidden="1" spans="1:7">
      <c r="A90" s="254" t="s">
        <v>2705</v>
      </c>
      <c r="B90" s="318" t="s">
        <v>2627</v>
      </c>
      <c r="C90" s="319"/>
      <c r="D90" s="319"/>
      <c r="E90" s="152" t="str">
        <f t="shared" si="6"/>
        <v/>
      </c>
      <c r="F90" s="315" t="str">
        <f t="shared" si="4"/>
        <v>否</v>
      </c>
      <c r="G90" s="240" t="str">
        <f t="shared" si="5"/>
        <v>项</v>
      </c>
    </row>
    <row r="91" s="243" customFormat="1" hidden="1" spans="1:7">
      <c r="A91" s="254" t="s">
        <v>2706</v>
      </c>
      <c r="B91" s="318" t="s">
        <v>2629</v>
      </c>
      <c r="C91" s="319"/>
      <c r="D91" s="319"/>
      <c r="E91" s="152" t="str">
        <f t="shared" si="6"/>
        <v/>
      </c>
      <c r="F91" s="315" t="str">
        <f t="shared" si="4"/>
        <v>否</v>
      </c>
      <c r="G91" s="240" t="str">
        <f t="shared" si="5"/>
        <v>项</v>
      </c>
    </row>
    <row r="92" s="243" customFormat="1" hidden="1" spans="1:7">
      <c r="A92" s="254" t="s">
        <v>2707</v>
      </c>
      <c r="B92" s="318" t="s">
        <v>2631</v>
      </c>
      <c r="C92" s="319"/>
      <c r="D92" s="319"/>
      <c r="E92" s="152" t="str">
        <f t="shared" si="6"/>
        <v/>
      </c>
      <c r="F92" s="315" t="str">
        <f t="shared" si="4"/>
        <v>否</v>
      </c>
      <c r="G92" s="240" t="str">
        <f t="shared" si="5"/>
        <v>项</v>
      </c>
    </row>
    <row r="93" s="243" customFormat="1" hidden="1" spans="1:7">
      <c r="A93" s="254" t="s">
        <v>2708</v>
      </c>
      <c r="B93" s="318" t="s">
        <v>2633</v>
      </c>
      <c r="C93" s="319"/>
      <c r="D93" s="319"/>
      <c r="E93" s="152" t="str">
        <f t="shared" si="6"/>
        <v/>
      </c>
      <c r="F93" s="315" t="str">
        <f t="shared" si="4"/>
        <v>否</v>
      </c>
      <c r="G93" s="240" t="str">
        <f t="shared" si="5"/>
        <v>项</v>
      </c>
    </row>
    <row r="94" hidden="1" spans="1:7">
      <c r="A94" s="254" t="s">
        <v>2709</v>
      </c>
      <c r="B94" s="318" t="s">
        <v>2639</v>
      </c>
      <c r="C94" s="319"/>
      <c r="D94" s="319"/>
      <c r="E94" s="152" t="str">
        <f t="shared" si="6"/>
        <v/>
      </c>
      <c r="F94" s="315" t="str">
        <f t="shared" si="4"/>
        <v>否</v>
      </c>
      <c r="G94" s="240" t="str">
        <f t="shared" si="5"/>
        <v>项</v>
      </c>
    </row>
    <row r="95" hidden="1" spans="1:7">
      <c r="A95" s="254" t="s">
        <v>2710</v>
      </c>
      <c r="B95" s="318" t="s">
        <v>2643</v>
      </c>
      <c r="C95" s="319"/>
      <c r="D95" s="319"/>
      <c r="E95" s="152" t="str">
        <f t="shared" si="6"/>
        <v/>
      </c>
      <c r="F95" s="315" t="str">
        <f t="shared" si="4"/>
        <v>否</v>
      </c>
      <c r="G95" s="240" t="str">
        <f t="shared" si="5"/>
        <v>项</v>
      </c>
    </row>
    <row r="96" hidden="1" spans="1:7">
      <c r="A96" s="254" t="s">
        <v>2711</v>
      </c>
      <c r="B96" s="318" t="s">
        <v>2645</v>
      </c>
      <c r="C96" s="319"/>
      <c r="D96" s="319"/>
      <c r="E96" s="152" t="str">
        <f t="shared" si="6"/>
        <v/>
      </c>
      <c r="F96" s="315" t="str">
        <f t="shared" si="4"/>
        <v>否</v>
      </c>
      <c r="G96" s="240" t="str">
        <f t="shared" si="5"/>
        <v>项</v>
      </c>
    </row>
    <row r="97" s="243" customFormat="1" ht="37.5" hidden="1" spans="1:7">
      <c r="A97" s="254" t="s">
        <v>2712</v>
      </c>
      <c r="B97" s="318" t="s">
        <v>2713</v>
      </c>
      <c r="C97" s="319"/>
      <c r="D97" s="319"/>
      <c r="E97" s="152" t="str">
        <f t="shared" si="6"/>
        <v/>
      </c>
      <c r="F97" s="315" t="str">
        <f t="shared" si="4"/>
        <v>否</v>
      </c>
      <c r="G97" s="240" t="str">
        <f t="shared" si="5"/>
        <v>项</v>
      </c>
    </row>
    <row r="98" s="241" customFormat="1" ht="36" customHeight="1" spans="1:7">
      <c r="A98" s="251" t="s">
        <v>92</v>
      </c>
      <c r="B98" s="252" t="s">
        <v>2714</v>
      </c>
      <c r="C98" s="253">
        <f>C99+C104</f>
        <v>333</v>
      </c>
      <c r="D98" s="253">
        <f>D99+D104</f>
        <v>349</v>
      </c>
      <c r="E98" s="152">
        <f t="shared" si="6"/>
        <v>0.048</v>
      </c>
      <c r="F98" s="315" t="str">
        <f t="shared" si="4"/>
        <v>是</v>
      </c>
      <c r="G98" s="240" t="str">
        <f t="shared" si="5"/>
        <v>类</v>
      </c>
    </row>
    <row r="99" s="242" customFormat="1" ht="36" customHeight="1" spans="1:7">
      <c r="A99" s="254" t="s">
        <v>2715</v>
      </c>
      <c r="B99" s="255" t="s">
        <v>2716</v>
      </c>
      <c r="C99" s="179">
        <f>SUM(C100:C103)</f>
        <v>194</v>
      </c>
      <c r="D99" s="179">
        <f>SUM(D100:D103)</f>
        <v>205</v>
      </c>
      <c r="E99" s="152">
        <f t="shared" si="6"/>
        <v>0.057</v>
      </c>
      <c r="F99" s="315" t="str">
        <f t="shared" si="4"/>
        <v>是</v>
      </c>
      <c r="G99" s="240" t="str">
        <f t="shared" si="5"/>
        <v>款</v>
      </c>
    </row>
    <row r="100" s="241" customFormat="1" ht="36" hidden="1" customHeight="1" spans="1:7">
      <c r="A100" s="254" t="s">
        <v>2717</v>
      </c>
      <c r="B100" s="255" t="s">
        <v>2597</v>
      </c>
      <c r="C100" s="316">
        <v>184</v>
      </c>
      <c r="D100" s="316">
        <v>195</v>
      </c>
      <c r="E100" s="152">
        <f t="shared" si="6"/>
        <v>0.06</v>
      </c>
      <c r="F100" s="315" t="str">
        <f t="shared" si="4"/>
        <v>是</v>
      </c>
      <c r="G100" s="240" t="str">
        <f t="shared" si="5"/>
        <v>项</v>
      </c>
    </row>
    <row r="101" s="241" customFormat="1" ht="36" hidden="1" customHeight="1" spans="1:7">
      <c r="A101" s="254" t="s">
        <v>2718</v>
      </c>
      <c r="B101" s="255" t="s">
        <v>2719</v>
      </c>
      <c r="C101" s="316">
        <v>0</v>
      </c>
      <c r="D101" s="316">
        <v>0</v>
      </c>
      <c r="E101" s="152" t="str">
        <f t="shared" ref="E101:E106" si="7">IF(C101&gt;0,D101/C101-1,IF(C101&lt;0,-(D101/C101-1),""))</f>
        <v/>
      </c>
      <c r="F101" s="315" t="str">
        <f t="shared" si="4"/>
        <v>否</v>
      </c>
      <c r="G101" s="240" t="str">
        <f t="shared" si="5"/>
        <v>项</v>
      </c>
    </row>
    <row r="102" s="241" customFormat="1" ht="36" hidden="1" customHeight="1" spans="1:7">
      <c r="A102" s="254" t="s">
        <v>2720</v>
      </c>
      <c r="B102" s="255" t="s">
        <v>2721</v>
      </c>
      <c r="C102" s="316">
        <v>0</v>
      </c>
      <c r="D102" s="316">
        <v>0</v>
      </c>
      <c r="E102" s="152" t="str">
        <f t="shared" si="7"/>
        <v/>
      </c>
      <c r="F102" s="315" t="str">
        <f t="shared" si="4"/>
        <v>否</v>
      </c>
      <c r="G102" s="240" t="str">
        <f t="shared" si="5"/>
        <v>项</v>
      </c>
    </row>
    <row r="103" s="241" customFormat="1" ht="36" hidden="1" customHeight="1" spans="1:7">
      <c r="A103" s="254" t="s">
        <v>2722</v>
      </c>
      <c r="B103" s="255" t="s">
        <v>2723</v>
      </c>
      <c r="C103" s="316">
        <v>10</v>
      </c>
      <c r="D103" s="316">
        <v>10</v>
      </c>
      <c r="E103" s="152">
        <f t="shared" si="7"/>
        <v>0</v>
      </c>
      <c r="F103" s="315" t="str">
        <f t="shared" si="4"/>
        <v>是</v>
      </c>
      <c r="G103" s="240" t="str">
        <f t="shared" si="5"/>
        <v>项</v>
      </c>
    </row>
    <row r="104" s="241" customFormat="1" ht="36" customHeight="1" spans="1:7">
      <c r="A104" s="258">
        <v>21372</v>
      </c>
      <c r="B104" s="259" t="s">
        <v>2724</v>
      </c>
      <c r="C104" s="179">
        <f>SUM(C105:C107)</f>
        <v>139</v>
      </c>
      <c r="D104" s="179">
        <f>SUM(D105:D107)</f>
        <v>144</v>
      </c>
      <c r="E104" s="152">
        <f t="shared" si="7"/>
        <v>0.036</v>
      </c>
      <c r="F104" s="315" t="str">
        <f t="shared" si="4"/>
        <v>是</v>
      </c>
      <c r="G104" s="240" t="str">
        <f t="shared" si="5"/>
        <v>款</v>
      </c>
    </row>
    <row r="105" s="242" customFormat="1" ht="36" hidden="1" customHeight="1" spans="1:7">
      <c r="A105" s="258">
        <v>2137201</v>
      </c>
      <c r="B105" s="259" t="s">
        <v>2725</v>
      </c>
      <c r="C105" s="316">
        <v>117</v>
      </c>
      <c r="D105" s="316">
        <v>120</v>
      </c>
      <c r="E105" s="152">
        <f t="shared" si="7"/>
        <v>0.026</v>
      </c>
      <c r="F105" s="315" t="str">
        <f t="shared" si="4"/>
        <v>是</v>
      </c>
      <c r="G105" s="240" t="str">
        <f t="shared" si="5"/>
        <v>项</v>
      </c>
    </row>
    <row r="106" s="241" customFormat="1" ht="36" hidden="1" customHeight="1" spans="1:7">
      <c r="A106" s="258">
        <v>2137202</v>
      </c>
      <c r="B106" s="259" t="s">
        <v>2726</v>
      </c>
      <c r="C106" s="316">
        <v>22</v>
      </c>
      <c r="D106" s="316">
        <v>24</v>
      </c>
      <c r="E106" s="152">
        <f t="shared" si="7"/>
        <v>0.091</v>
      </c>
      <c r="F106" s="315" t="str">
        <f t="shared" si="4"/>
        <v>是</v>
      </c>
      <c r="G106" s="240" t="str">
        <f t="shared" si="5"/>
        <v>项</v>
      </c>
    </row>
    <row r="107" s="241" customFormat="1" ht="36" hidden="1" customHeight="1" spans="1:7">
      <c r="A107" s="258">
        <v>2137299</v>
      </c>
      <c r="B107" s="259" t="s">
        <v>2727</v>
      </c>
      <c r="C107" s="316">
        <v>0</v>
      </c>
      <c r="D107" s="316">
        <v>0</v>
      </c>
      <c r="E107" s="152" t="str">
        <f t="shared" si="6"/>
        <v/>
      </c>
      <c r="F107" s="315" t="str">
        <f t="shared" si="4"/>
        <v>否</v>
      </c>
      <c r="G107" s="240" t="str">
        <f t="shared" si="5"/>
        <v>项</v>
      </c>
    </row>
    <row r="108" s="243" customFormat="1" hidden="1" spans="1:7">
      <c r="A108" s="254" t="s">
        <v>2728</v>
      </c>
      <c r="B108" s="318" t="s">
        <v>2729</v>
      </c>
      <c r="C108" s="319"/>
      <c r="D108" s="319"/>
      <c r="E108" s="152" t="str">
        <f t="shared" si="6"/>
        <v/>
      </c>
      <c r="F108" s="315" t="str">
        <f t="shared" si="4"/>
        <v>否</v>
      </c>
      <c r="G108" s="240" t="str">
        <f t="shared" si="5"/>
        <v>项</v>
      </c>
    </row>
    <row r="109" hidden="1" spans="1:7">
      <c r="A109" s="254" t="s">
        <v>2730</v>
      </c>
      <c r="B109" s="255" t="s">
        <v>2731</v>
      </c>
      <c r="C109" s="317"/>
      <c r="D109" s="317"/>
      <c r="E109" s="152"/>
      <c r="F109" s="315" t="str">
        <f t="shared" si="4"/>
        <v>否</v>
      </c>
      <c r="G109" s="240" t="str">
        <f t="shared" si="5"/>
        <v>款</v>
      </c>
    </row>
    <row r="110" s="243" customFormat="1" hidden="1" spans="1:7">
      <c r="A110" s="254" t="s">
        <v>2732</v>
      </c>
      <c r="B110" s="318" t="s">
        <v>2733</v>
      </c>
      <c r="C110" s="319"/>
      <c r="D110" s="319"/>
      <c r="E110" s="152" t="str">
        <f t="shared" si="6"/>
        <v/>
      </c>
      <c r="F110" s="315" t="str">
        <f t="shared" si="4"/>
        <v>否</v>
      </c>
      <c r="G110" s="240" t="str">
        <f t="shared" si="5"/>
        <v>项</v>
      </c>
    </row>
    <row r="111" s="243" customFormat="1" hidden="1" spans="1:7">
      <c r="A111" s="254" t="s">
        <v>2734</v>
      </c>
      <c r="B111" s="318" t="s">
        <v>2735</v>
      </c>
      <c r="C111" s="319"/>
      <c r="D111" s="319"/>
      <c r="E111" s="152" t="str">
        <f t="shared" si="6"/>
        <v/>
      </c>
      <c r="F111" s="315" t="str">
        <f t="shared" si="4"/>
        <v>否</v>
      </c>
      <c r="G111" s="240" t="str">
        <f t="shared" si="5"/>
        <v>项</v>
      </c>
    </row>
    <row r="112" s="243" customFormat="1" hidden="1" spans="1:7">
      <c r="A112" s="254" t="s">
        <v>2736</v>
      </c>
      <c r="B112" s="318" t="s">
        <v>2737</v>
      </c>
      <c r="C112" s="319"/>
      <c r="D112" s="319"/>
      <c r="E112" s="152" t="str">
        <f t="shared" si="6"/>
        <v/>
      </c>
      <c r="F112" s="315" t="str">
        <f t="shared" si="4"/>
        <v>否</v>
      </c>
      <c r="G112" s="240" t="str">
        <f t="shared" si="5"/>
        <v>项</v>
      </c>
    </row>
    <row r="113" hidden="1" spans="1:7">
      <c r="A113" s="254" t="s">
        <v>2738</v>
      </c>
      <c r="B113" s="318" t="s">
        <v>2739</v>
      </c>
      <c r="C113" s="319"/>
      <c r="D113" s="319"/>
      <c r="E113" s="152" t="str">
        <f t="shared" si="6"/>
        <v/>
      </c>
      <c r="F113" s="315" t="str">
        <f t="shared" si="4"/>
        <v>否</v>
      </c>
      <c r="G113" s="240" t="str">
        <f t="shared" si="5"/>
        <v>项</v>
      </c>
    </row>
    <row r="114" s="243" customFormat="1" ht="37.5" hidden="1" spans="1:7">
      <c r="A114" s="261">
        <v>21370</v>
      </c>
      <c r="B114" s="255" t="s">
        <v>2740</v>
      </c>
      <c r="C114" s="317"/>
      <c r="D114" s="317"/>
      <c r="E114" s="152"/>
      <c r="F114" s="315" t="str">
        <f t="shared" si="4"/>
        <v>否</v>
      </c>
      <c r="G114" s="240" t="str">
        <f t="shared" si="5"/>
        <v>款</v>
      </c>
    </row>
    <row r="115" s="243" customFormat="1" hidden="1" spans="1:7">
      <c r="A115" s="261">
        <v>2137001</v>
      </c>
      <c r="B115" s="318" t="s">
        <v>2597</v>
      </c>
      <c r="C115" s="319"/>
      <c r="D115" s="319"/>
      <c r="E115" s="152" t="str">
        <f t="shared" si="6"/>
        <v/>
      </c>
      <c r="F115" s="315" t="str">
        <f t="shared" si="4"/>
        <v>否</v>
      </c>
      <c r="G115" s="240" t="str">
        <f t="shared" si="5"/>
        <v>项</v>
      </c>
    </row>
    <row r="116" ht="37.5" hidden="1" spans="1:7">
      <c r="A116" s="261">
        <v>2137099</v>
      </c>
      <c r="B116" s="318" t="s">
        <v>2741</v>
      </c>
      <c r="C116" s="319"/>
      <c r="D116" s="319"/>
      <c r="E116" s="152" t="str">
        <f t="shared" si="6"/>
        <v/>
      </c>
      <c r="F116" s="315" t="str">
        <f t="shared" si="4"/>
        <v>否</v>
      </c>
      <c r="G116" s="240" t="str">
        <f t="shared" si="5"/>
        <v>项</v>
      </c>
    </row>
    <row r="117" s="243" customFormat="1" ht="37.5" hidden="1" spans="1:7">
      <c r="A117" s="261">
        <v>21371</v>
      </c>
      <c r="B117" s="318" t="s">
        <v>2742</v>
      </c>
      <c r="C117" s="319"/>
      <c r="D117" s="319"/>
      <c r="E117" s="152" t="str">
        <f t="shared" si="6"/>
        <v/>
      </c>
      <c r="F117" s="315" t="str">
        <f t="shared" si="4"/>
        <v>否</v>
      </c>
      <c r="G117" s="240" t="str">
        <f t="shared" si="5"/>
        <v>款</v>
      </c>
    </row>
    <row r="118" hidden="1" spans="1:7">
      <c r="A118" s="261">
        <v>2137101</v>
      </c>
      <c r="B118" s="318" t="s">
        <v>2733</v>
      </c>
      <c r="C118" s="319"/>
      <c r="D118" s="319"/>
      <c r="E118" s="152" t="str">
        <f t="shared" si="6"/>
        <v/>
      </c>
      <c r="F118" s="315" t="str">
        <f t="shared" si="4"/>
        <v>否</v>
      </c>
      <c r="G118" s="240" t="str">
        <f t="shared" si="5"/>
        <v>项</v>
      </c>
    </row>
    <row r="119" s="243" customFormat="1" hidden="1" spans="1:7">
      <c r="A119" s="261">
        <v>2137102</v>
      </c>
      <c r="B119" s="318" t="s">
        <v>2743</v>
      </c>
      <c r="C119" s="319"/>
      <c r="D119" s="319"/>
      <c r="E119" s="152" t="str">
        <f t="shared" si="6"/>
        <v/>
      </c>
      <c r="F119" s="315" t="str">
        <f t="shared" si="4"/>
        <v>否</v>
      </c>
      <c r="G119" s="240" t="str">
        <f t="shared" si="5"/>
        <v>项</v>
      </c>
    </row>
    <row r="120" s="243" customFormat="1" hidden="1" spans="1:7">
      <c r="A120" s="261">
        <v>2137103</v>
      </c>
      <c r="B120" s="318" t="s">
        <v>2737</v>
      </c>
      <c r="C120" s="319"/>
      <c r="D120" s="319"/>
      <c r="E120" s="152" t="str">
        <f t="shared" si="6"/>
        <v/>
      </c>
      <c r="F120" s="315" t="str">
        <f t="shared" si="4"/>
        <v>否</v>
      </c>
      <c r="G120" s="240" t="str">
        <f t="shared" si="5"/>
        <v>项</v>
      </c>
    </row>
    <row r="121" s="243" customFormat="1" ht="37.5" hidden="1" spans="1:7">
      <c r="A121" s="261">
        <v>2137199</v>
      </c>
      <c r="B121" s="318" t="s">
        <v>2744</v>
      </c>
      <c r="C121" s="319"/>
      <c r="D121" s="319"/>
      <c r="E121" s="152" t="str">
        <f t="shared" si="6"/>
        <v/>
      </c>
      <c r="F121" s="315" t="str">
        <f t="shared" si="4"/>
        <v>否</v>
      </c>
      <c r="G121" s="240" t="str">
        <f t="shared" si="5"/>
        <v>项</v>
      </c>
    </row>
    <row r="122" s="243" customFormat="1" ht="38" customHeight="1" spans="1:7">
      <c r="A122" s="251" t="s">
        <v>94</v>
      </c>
      <c r="B122" s="252" t="s">
        <v>2745</v>
      </c>
      <c r="C122" s="253"/>
      <c r="D122" s="253"/>
      <c r="E122" s="172"/>
      <c r="F122" s="315" t="str">
        <f t="shared" si="4"/>
        <v>是</v>
      </c>
      <c r="G122" s="240" t="str">
        <f t="shared" si="5"/>
        <v>类</v>
      </c>
    </row>
    <row r="123" s="243" customFormat="1" ht="38" hidden="1" customHeight="1" spans="1:7">
      <c r="A123" s="254" t="s">
        <v>2746</v>
      </c>
      <c r="B123" s="318" t="s">
        <v>2747</v>
      </c>
      <c r="C123" s="319">
        <f>SUM(C124:C127)</f>
        <v>0</v>
      </c>
      <c r="D123" s="319">
        <f>SUM(D124:D127)</f>
        <v>0</v>
      </c>
      <c r="E123" s="152" t="str">
        <f t="shared" si="6"/>
        <v/>
      </c>
      <c r="F123" s="315" t="str">
        <f t="shared" si="4"/>
        <v>否</v>
      </c>
      <c r="G123" s="240" t="str">
        <f t="shared" si="5"/>
        <v>款</v>
      </c>
    </row>
    <row r="124" ht="38" hidden="1" customHeight="1" spans="1:7">
      <c r="A124" s="254" t="s">
        <v>2748</v>
      </c>
      <c r="B124" s="318" t="s">
        <v>2749</v>
      </c>
      <c r="C124" s="319">
        <v>0</v>
      </c>
      <c r="D124" s="319">
        <v>0</v>
      </c>
      <c r="E124" s="152" t="str">
        <f t="shared" si="6"/>
        <v/>
      </c>
      <c r="F124" s="315" t="str">
        <f t="shared" si="4"/>
        <v>否</v>
      </c>
      <c r="G124" s="240" t="str">
        <f t="shared" si="5"/>
        <v>项</v>
      </c>
    </row>
    <row r="125" s="243" customFormat="1" ht="38" hidden="1" customHeight="1" spans="1:7">
      <c r="A125" s="254" t="s">
        <v>2750</v>
      </c>
      <c r="B125" s="318" t="s">
        <v>2751</v>
      </c>
      <c r="C125" s="319">
        <v>0</v>
      </c>
      <c r="D125" s="319">
        <v>0</v>
      </c>
      <c r="E125" s="152" t="str">
        <f t="shared" si="6"/>
        <v/>
      </c>
      <c r="F125" s="315" t="str">
        <f t="shared" si="4"/>
        <v>否</v>
      </c>
      <c r="G125" s="240" t="str">
        <f t="shared" si="5"/>
        <v>项</v>
      </c>
    </row>
    <row r="126" s="243" customFormat="1" ht="38" hidden="1" customHeight="1" spans="1:7">
      <c r="A126" s="254" t="s">
        <v>2752</v>
      </c>
      <c r="B126" s="318" t="s">
        <v>2753</v>
      </c>
      <c r="C126" s="319">
        <v>0</v>
      </c>
      <c r="D126" s="319">
        <v>0</v>
      </c>
      <c r="E126" s="152" t="str">
        <f t="shared" si="6"/>
        <v/>
      </c>
      <c r="F126" s="315" t="str">
        <f t="shared" si="4"/>
        <v>否</v>
      </c>
      <c r="G126" s="240" t="str">
        <f t="shared" si="5"/>
        <v>项</v>
      </c>
    </row>
    <row r="127" s="243" customFormat="1" ht="38" hidden="1" customHeight="1" spans="1:7">
      <c r="A127" s="254" t="s">
        <v>2754</v>
      </c>
      <c r="B127" s="318" t="s">
        <v>2755</v>
      </c>
      <c r="C127" s="319">
        <v>0</v>
      </c>
      <c r="D127" s="319">
        <v>0</v>
      </c>
      <c r="E127" s="152" t="str">
        <f t="shared" si="6"/>
        <v/>
      </c>
      <c r="F127" s="315" t="str">
        <f t="shared" si="4"/>
        <v>否</v>
      </c>
      <c r="G127" s="240" t="str">
        <f t="shared" si="5"/>
        <v>项</v>
      </c>
    </row>
    <row r="128" ht="38" hidden="1" customHeight="1" spans="1:7">
      <c r="A128" s="254" t="s">
        <v>2756</v>
      </c>
      <c r="B128" s="318" t="s">
        <v>2757</v>
      </c>
      <c r="C128" s="319">
        <f>SUM(C129:C132)</f>
        <v>0</v>
      </c>
      <c r="D128" s="319">
        <f>SUM(D129:D132)</f>
        <v>0</v>
      </c>
      <c r="E128" s="152" t="str">
        <f t="shared" si="6"/>
        <v/>
      </c>
      <c r="F128" s="315" t="str">
        <f t="shared" si="4"/>
        <v>否</v>
      </c>
      <c r="G128" s="240" t="str">
        <f t="shared" si="5"/>
        <v>款</v>
      </c>
    </row>
    <row r="129" ht="38" hidden="1" customHeight="1" spans="1:7">
      <c r="A129" s="254" t="s">
        <v>2758</v>
      </c>
      <c r="B129" s="318" t="s">
        <v>2753</v>
      </c>
      <c r="C129" s="319">
        <v>0</v>
      </c>
      <c r="D129" s="319">
        <v>0</v>
      </c>
      <c r="E129" s="152" t="str">
        <f t="shared" si="6"/>
        <v/>
      </c>
      <c r="F129" s="315" t="str">
        <f t="shared" si="4"/>
        <v>否</v>
      </c>
      <c r="G129" s="240" t="str">
        <f t="shared" si="5"/>
        <v>项</v>
      </c>
    </row>
    <row r="130" s="243" customFormat="1" ht="38" hidden="1" customHeight="1" spans="1:7">
      <c r="A130" s="254" t="s">
        <v>2759</v>
      </c>
      <c r="B130" s="318" t="s">
        <v>2760</v>
      </c>
      <c r="C130" s="319">
        <v>0</v>
      </c>
      <c r="D130" s="319">
        <v>0</v>
      </c>
      <c r="E130" s="152" t="str">
        <f t="shared" si="6"/>
        <v/>
      </c>
      <c r="F130" s="315" t="str">
        <f t="shared" si="4"/>
        <v>否</v>
      </c>
      <c r="G130" s="240" t="str">
        <f t="shared" si="5"/>
        <v>项</v>
      </c>
    </row>
    <row r="131" ht="38" hidden="1" customHeight="1" spans="1:7">
      <c r="A131" s="254" t="s">
        <v>2761</v>
      </c>
      <c r="B131" s="318" t="s">
        <v>2762</v>
      </c>
      <c r="C131" s="319">
        <v>0</v>
      </c>
      <c r="D131" s="319">
        <v>0</v>
      </c>
      <c r="E131" s="152" t="str">
        <f t="shared" si="6"/>
        <v/>
      </c>
      <c r="F131" s="315" t="str">
        <f t="shared" si="4"/>
        <v>否</v>
      </c>
      <c r="G131" s="240" t="str">
        <f t="shared" si="5"/>
        <v>项</v>
      </c>
    </row>
    <row r="132" ht="38" hidden="1" customHeight="1" spans="1:7">
      <c r="A132" s="254" t="s">
        <v>2763</v>
      </c>
      <c r="B132" s="318" t="s">
        <v>2764</v>
      </c>
      <c r="C132" s="319">
        <v>0</v>
      </c>
      <c r="D132" s="319">
        <v>0</v>
      </c>
      <c r="E132" s="152" t="str">
        <f t="shared" ref="E132:E195" si="8">IF(C132&gt;0,D132/C132-1,IF(C132&lt;0,-(D132/C132-1),""))</f>
        <v/>
      </c>
      <c r="F132" s="315" t="str">
        <f t="shared" ref="F132:F195" si="9">IF(LEN(A132)=3,"是",IF(B132&lt;&gt;"",IF(SUM(C132:D132)&lt;&gt;0,"是","否"),"是"))</f>
        <v>否</v>
      </c>
      <c r="G132" s="240" t="str">
        <f t="shared" ref="G132:G195" si="10">IF(LEN(A132)=3,"类",IF(LEN(A132)=5,"款","项"))</f>
        <v>项</v>
      </c>
    </row>
    <row r="133" s="243" customFormat="1" ht="38" hidden="1" customHeight="1" spans="1:7">
      <c r="A133" s="254" t="s">
        <v>2765</v>
      </c>
      <c r="B133" s="255" t="s">
        <v>2766</v>
      </c>
      <c r="C133" s="317"/>
      <c r="D133" s="317"/>
      <c r="E133" s="152"/>
      <c r="F133" s="315" t="str">
        <f t="shared" si="9"/>
        <v>否</v>
      </c>
      <c r="G133" s="240" t="str">
        <f t="shared" si="10"/>
        <v>款</v>
      </c>
    </row>
    <row r="134" s="243" customFormat="1" ht="38" hidden="1" customHeight="1" spans="1:7">
      <c r="A134" s="254" t="s">
        <v>2767</v>
      </c>
      <c r="B134" s="318" t="s">
        <v>2768</v>
      </c>
      <c r="C134" s="319">
        <v>0</v>
      </c>
      <c r="D134" s="319">
        <v>10</v>
      </c>
      <c r="E134" s="152" t="str">
        <f t="shared" si="8"/>
        <v/>
      </c>
      <c r="F134" s="315" t="str">
        <f t="shared" si="9"/>
        <v>是</v>
      </c>
      <c r="G134" s="240" t="str">
        <f t="shared" si="10"/>
        <v>项</v>
      </c>
    </row>
    <row r="135" s="243" customFormat="1" ht="38" hidden="1" customHeight="1" spans="1:7">
      <c r="A135" s="254" t="s">
        <v>2769</v>
      </c>
      <c r="B135" s="318" t="s">
        <v>2770</v>
      </c>
      <c r="C135" s="319">
        <v>12983</v>
      </c>
      <c r="D135" s="319">
        <v>8</v>
      </c>
      <c r="E135" s="152">
        <f t="shared" si="8"/>
        <v>-0.999</v>
      </c>
      <c r="F135" s="315" t="str">
        <f t="shared" si="9"/>
        <v>是</v>
      </c>
      <c r="G135" s="240" t="str">
        <f t="shared" si="10"/>
        <v>项</v>
      </c>
    </row>
    <row r="136" s="243" customFormat="1" ht="38" hidden="1" customHeight="1" spans="1:7">
      <c r="A136" s="254" t="s">
        <v>2771</v>
      </c>
      <c r="B136" s="318" t="s">
        <v>2772</v>
      </c>
      <c r="C136" s="319">
        <v>1000</v>
      </c>
      <c r="D136" s="319">
        <v>0</v>
      </c>
      <c r="E136" s="152">
        <f t="shared" si="8"/>
        <v>-1</v>
      </c>
      <c r="F136" s="315" t="str">
        <f t="shared" si="9"/>
        <v>是</v>
      </c>
      <c r="G136" s="240" t="str">
        <f t="shared" si="10"/>
        <v>项</v>
      </c>
    </row>
    <row r="137" s="243" customFormat="1" ht="38" hidden="1" customHeight="1" spans="1:7">
      <c r="A137" s="254" t="s">
        <v>2773</v>
      </c>
      <c r="B137" s="318" t="s">
        <v>2774</v>
      </c>
      <c r="C137" s="319">
        <v>0</v>
      </c>
      <c r="D137" s="319">
        <v>0</v>
      </c>
      <c r="E137" s="152" t="str">
        <f t="shared" si="8"/>
        <v/>
      </c>
      <c r="F137" s="315" t="str">
        <f t="shared" si="9"/>
        <v>否</v>
      </c>
      <c r="G137" s="240" t="str">
        <f t="shared" si="10"/>
        <v>项</v>
      </c>
    </row>
    <row r="138" s="243" customFormat="1" ht="38" hidden="1" customHeight="1" spans="1:7">
      <c r="A138" s="254" t="s">
        <v>2775</v>
      </c>
      <c r="B138" s="255" t="s">
        <v>2776</v>
      </c>
      <c r="C138" s="317"/>
      <c r="D138" s="317"/>
      <c r="E138" s="152"/>
      <c r="F138" s="315" t="str">
        <f t="shared" si="9"/>
        <v>否</v>
      </c>
      <c r="G138" s="240" t="str">
        <f t="shared" si="10"/>
        <v>款</v>
      </c>
    </row>
    <row r="139" s="243" customFormat="1" ht="38" hidden="1" customHeight="1" spans="1:7">
      <c r="A139" s="254" t="s">
        <v>2777</v>
      </c>
      <c r="B139" s="318" t="s">
        <v>2778</v>
      </c>
      <c r="C139" s="319">
        <v>0</v>
      </c>
      <c r="D139" s="319">
        <v>0</v>
      </c>
      <c r="E139" s="152" t="str">
        <f t="shared" si="8"/>
        <v/>
      </c>
      <c r="F139" s="315" t="str">
        <f t="shared" si="9"/>
        <v>否</v>
      </c>
      <c r="G139" s="240" t="str">
        <f t="shared" si="10"/>
        <v>项</v>
      </c>
    </row>
    <row r="140" s="243" customFormat="1" ht="38" hidden="1" customHeight="1" spans="1:7">
      <c r="A140" s="254" t="s">
        <v>2779</v>
      </c>
      <c r="B140" s="318" t="s">
        <v>2780</v>
      </c>
      <c r="C140" s="319">
        <v>0</v>
      </c>
      <c r="D140" s="319">
        <v>0</v>
      </c>
      <c r="E140" s="152" t="str">
        <f t="shared" si="8"/>
        <v/>
      </c>
      <c r="F140" s="315" t="str">
        <f t="shared" si="9"/>
        <v>否</v>
      </c>
      <c r="G140" s="240" t="str">
        <f t="shared" si="10"/>
        <v>项</v>
      </c>
    </row>
    <row r="141" s="243" customFormat="1" ht="38" hidden="1" customHeight="1" spans="1:7">
      <c r="A141" s="254" t="s">
        <v>2781</v>
      </c>
      <c r="B141" s="318" t="s">
        <v>2782</v>
      </c>
      <c r="C141" s="319">
        <v>0</v>
      </c>
      <c r="D141" s="319">
        <v>0</v>
      </c>
      <c r="E141" s="152" t="str">
        <f t="shared" si="8"/>
        <v/>
      </c>
      <c r="F141" s="315" t="str">
        <f t="shared" si="9"/>
        <v>否</v>
      </c>
      <c r="G141" s="240" t="str">
        <f t="shared" si="10"/>
        <v>项</v>
      </c>
    </row>
    <row r="142" s="243" customFormat="1" ht="38" hidden="1" customHeight="1" spans="1:7">
      <c r="A142" s="254" t="s">
        <v>2783</v>
      </c>
      <c r="B142" s="318" t="s">
        <v>2784</v>
      </c>
      <c r="C142" s="319">
        <v>0</v>
      </c>
      <c r="D142" s="319">
        <v>0</v>
      </c>
      <c r="E142" s="152" t="str">
        <f t="shared" si="8"/>
        <v/>
      </c>
      <c r="F142" s="315" t="str">
        <f t="shared" si="9"/>
        <v>否</v>
      </c>
      <c r="G142" s="240" t="str">
        <f t="shared" si="10"/>
        <v>项</v>
      </c>
    </row>
    <row r="143" s="243" customFormat="1" ht="38" hidden="1" customHeight="1" spans="1:7">
      <c r="A143" s="254" t="s">
        <v>2785</v>
      </c>
      <c r="B143" s="318" t="s">
        <v>2786</v>
      </c>
      <c r="C143" s="319">
        <v>0</v>
      </c>
      <c r="D143" s="319">
        <v>0</v>
      </c>
      <c r="E143" s="152" t="str">
        <f t="shared" si="8"/>
        <v/>
      </c>
      <c r="F143" s="315" t="str">
        <f t="shared" si="9"/>
        <v>否</v>
      </c>
      <c r="G143" s="240" t="str">
        <f t="shared" si="10"/>
        <v>项</v>
      </c>
    </row>
    <row r="144" s="243" customFormat="1" ht="38" hidden="1" customHeight="1" spans="1:7">
      <c r="A144" s="254" t="s">
        <v>2787</v>
      </c>
      <c r="B144" s="318" t="s">
        <v>2788</v>
      </c>
      <c r="C144" s="319">
        <v>0</v>
      </c>
      <c r="D144" s="319">
        <v>0</v>
      </c>
      <c r="E144" s="152" t="str">
        <f t="shared" si="8"/>
        <v/>
      </c>
      <c r="F144" s="315" t="str">
        <f t="shared" si="9"/>
        <v>否</v>
      </c>
      <c r="G144" s="240" t="str">
        <f t="shared" si="10"/>
        <v>项</v>
      </c>
    </row>
    <row r="145" s="243" customFormat="1" ht="38" hidden="1" customHeight="1" spans="1:7">
      <c r="A145" s="254" t="s">
        <v>2789</v>
      </c>
      <c r="B145" s="318" t="s">
        <v>2790</v>
      </c>
      <c r="C145" s="319">
        <v>0</v>
      </c>
      <c r="D145" s="319">
        <v>0</v>
      </c>
      <c r="E145" s="152" t="str">
        <f t="shared" si="8"/>
        <v/>
      </c>
      <c r="F145" s="315" t="str">
        <f t="shared" si="9"/>
        <v>否</v>
      </c>
      <c r="G145" s="240" t="str">
        <f t="shared" si="10"/>
        <v>项</v>
      </c>
    </row>
    <row r="146" s="243" customFormat="1" ht="38" hidden="1" customHeight="1" spans="1:7">
      <c r="A146" s="254" t="s">
        <v>2791</v>
      </c>
      <c r="B146" s="318" t="s">
        <v>2792</v>
      </c>
      <c r="C146" s="319">
        <v>0</v>
      </c>
      <c r="D146" s="319">
        <v>3844</v>
      </c>
      <c r="E146" s="152" t="str">
        <f t="shared" si="8"/>
        <v/>
      </c>
      <c r="F146" s="315" t="str">
        <f t="shared" si="9"/>
        <v>是</v>
      </c>
      <c r="G146" s="240" t="str">
        <f t="shared" si="10"/>
        <v>项</v>
      </c>
    </row>
    <row r="147" s="243" customFormat="1" ht="38" hidden="1" customHeight="1" spans="1:7">
      <c r="A147" s="254" t="s">
        <v>2793</v>
      </c>
      <c r="B147" s="318" t="s">
        <v>2794</v>
      </c>
      <c r="C147" s="319">
        <f>SUM(C148:C153)</f>
        <v>0</v>
      </c>
      <c r="D147" s="319">
        <f>SUM(D148:D153)</f>
        <v>0</v>
      </c>
      <c r="E147" s="152" t="str">
        <f t="shared" si="8"/>
        <v/>
      </c>
      <c r="F147" s="315" t="str">
        <f t="shared" si="9"/>
        <v>否</v>
      </c>
      <c r="G147" s="240" t="str">
        <f t="shared" si="10"/>
        <v>款</v>
      </c>
    </row>
    <row r="148" s="243" customFormat="1" ht="38" hidden="1" customHeight="1" spans="1:7">
      <c r="A148" s="254" t="s">
        <v>2795</v>
      </c>
      <c r="B148" s="318" t="s">
        <v>2796</v>
      </c>
      <c r="C148" s="319">
        <v>0</v>
      </c>
      <c r="D148" s="319">
        <v>0</v>
      </c>
      <c r="E148" s="152" t="str">
        <f t="shared" si="8"/>
        <v/>
      </c>
      <c r="F148" s="315" t="str">
        <f t="shared" si="9"/>
        <v>否</v>
      </c>
      <c r="G148" s="240" t="str">
        <f t="shared" si="10"/>
        <v>项</v>
      </c>
    </row>
    <row r="149" s="243" customFormat="1" ht="38" hidden="1" customHeight="1" spans="1:7">
      <c r="A149" s="254" t="s">
        <v>2797</v>
      </c>
      <c r="B149" s="318" t="s">
        <v>2798</v>
      </c>
      <c r="C149" s="319">
        <v>0</v>
      </c>
      <c r="D149" s="319">
        <v>0</v>
      </c>
      <c r="E149" s="152" t="str">
        <f t="shared" si="8"/>
        <v/>
      </c>
      <c r="F149" s="315" t="str">
        <f t="shared" si="9"/>
        <v>否</v>
      </c>
      <c r="G149" s="240" t="str">
        <f t="shared" si="10"/>
        <v>项</v>
      </c>
    </row>
    <row r="150" ht="38" hidden="1" customHeight="1" spans="1:7">
      <c r="A150" s="254" t="s">
        <v>2799</v>
      </c>
      <c r="B150" s="318" t="s">
        <v>2800</v>
      </c>
      <c r="C150" s="319">
        <v>0</v>
      </c>
      <c r="D150" s="319">
        <v>0</v>
      </c>
      <c r="E150" s="152" t="str">
        <f t="shared" si="8"/>
        <v/>
      </c>
      <c r="F150" s="315" t="str">
        <f t="shared" si="9"/>
        <v>否</v>
      </c>
      <c r="G150" s="240" t="str">
        <f t="shared" si="10"/>
        <v>项</v>
      </c>
    </row>
    <row r="151" ht="38" hidden="1" customHeight="1" spans="1:7">
      <c r="A151" s="254" t="s">
        <v>2801</v>
      </c>
      <c r="B151" s="318" t="s">
        <v>2802</v>
      </c>
      <c r="C151" s="319">
        <v>0</v>
      </c>
      <c r="D151" s="319">
        <v>0</v>
      </c>
      <c r="E151" s="152" t="str">
        <f t="shared" si="8"/>
        <v/>
      </c>
      <c r="F151" s="315" t="str">
        <f t="shared" si="9"/>
        <v>否</v>
      </c>
      <c r="G151" s="240" t="str">
        <f t="shared" si="10"/>
        <v>项</v>
      </c>
    </row>
    <row r="152" s="243" customFormat="1" ht="38" hidden="1" customHeight="1" spans="1:7">
      <c r="A152" s="254" t="s">
        <v>2803</v>
      </c>
      <c r="B152" s="318" t="s">
        <v>2804</v>
      </c>
      <c r="C152" s="319">
        <v>0</v>
      </c>
      <c r="D152" s="319">
        <v>0</v>
      </c>
      <c r="E152" s="152" t="str">
        <f t="shared" si="8"/>
        <v/>
      </c>
      <c r="F152" s="315" t="str">
        <f t="shared" si="9"/>
        <v>否</v>
      </c>
      <c r="G152" s="240" t="str">
        <f t="shared" si="10"/>
        <v>项</v>
      </c>
    </row>
    <row r="153" ht="38" hidden="1" customHeight="1" spans="1:7">
      <c r="A153" s="254" t="s">
        <v>2805</v>
      </c>
      <c r="B153" s="318" t="s">
        <v>2806</v>
      </c>
      <c r="C153" s="319">
        <v>0</v>
      </c>
      <c r="D153" s="319">
        <v>0</v>
      </c>
      <c r="E153" s="152" t="str">
        <f t="shared" si="8"/>
        <v/>
      </c>
      <c r="F153" s="315" t="str">
        <f t="shared" si="9"/>
        <v>否</v>
      </c>
      <c r="G153" s="240" t="str">
        <f t="shared" si="10"/>
        <v>项</v>
      </c>
    </row>
    <row r="154" ht="38" hidden="1" customHeight="1" spans="1:7">
      <c r="A154" s="254" t="s">
        <v>2807</v>
      </c>
      <c r="B154" s="255" t="s">
        <v>2808</v>
      </c>
      <c r="C154" s="317"/>
      <c r="D154" s="317"/>
      <c r="E154" s="152"/>
      <c r="F154" s="315" t="str">
        <f t="shared" si="9"/>
        <v>否</v>
      </c>
      <c r="G154" s="240" t="str">
        <f t="shared" si="10"/>
        <v>款</v>
      </c>
    </row>
    <row r="155" s="243" customFormat="1" ht="38" hidden="1" customHeight="1" spans="1:7">
      <c r="A155" s="254" t="s">
        <v>2809</v>
      </c>
      <c r="B155" s="318" t="s">
        <v>2810</v>
      </c>
      <c r="C155" s="319">
        <v>83956</v>
      </c>
      <c r="D155" s="319">
        <v>67646</v>
      </c>
      <c r="E155" s="152">
        <f t="shared" si="8"/>
        <v>-0.194</v>
      </c>
      <c r="F155" s="315" t="str">
        <f t="shared" si="9"/>
        <v>是</v>
      </c>
      <c r="G155" s="240" t="str">
        <f t="shared" si="10"/>
        <v>项</v>
      </c>
    </row>
    <row r="156" s="243" customFormat="1" ht="38" hidden="1" customHeight="1" spans="1:7">
      <c r="A156" s="254" t="s">
        <v>2811</v>
      </c>
      <c r="B156" s="318" t="s">
        <v>2812</v>
      </c>
      <c r="C156" s="319">
        <v>0</v>
      </c>
      <c r="D156" s="319">
        <v>0</v>
      </c>
      <c r="E156" s="152" t="str">
        <f t="shared" si="8"/>
        <v/>
      </c>
      <c r="F156" s="315" t="str">
        <f t="shared" si="9"/>
        <v>否</v>
      </c>
      <c r="G156" s="240" t="str">
        <f t="shared" si="10"/>
        <v>项</v>
      </c>
    </row>
    <row r="157" s="243" customFormat="1" ht="38" hidden="1" customHeight="1" spans="1:7">
      <c r="A157" s="254" t="s">
        <v>2813</v>
      </c>
      <c r="B157" s="318" t="s">
        <v>2814</v>
      </c>
      <c r="C157" s="319">
        <v>62</v>
      </c>
      <c r="D157" s="319">
        <v>0</v>
      </c>
      <c r="E157" s="152">
        <f t="shared" si="8"/>
        <v>-1</v>
      </c>
      <c r="F157" s="315" t="str">
        <f t="shared" si="9"/>
        <v>是</v>
      </c>
      <c r="G157" s="240" t="str">
        <f t="shared" si="10"/>
        <v>项</v>
      </c>
    </row>
    <row r="158" s="243" customFormat="1" ht="38" hidden="1" customHeight="1" spans="1:7">
      <c r="A158" s="254" t="s">
        <v>2815</v>
      </c>
      <c r="B158" s="318" t="s">
        <v>2816</v>
      </c>
      <c r="C158" s="319">
        <v>17062</v>
      </c>
      <c r="D158" s="319">
        <v>21021</v>
      </c>
      <c r="E158" s="152">
        <f t="shared" si="8"/>
        <v>0.232</v>
      </c>
      <c r="F158" s="315" t="str">
        <f t="shared" si="9"/>
        <v>是</v>
      </c>
      <c r="G158" s="240" t="str">
        <f t="shared" si="10"/>
        <v>项</v>
      </c>
    </row>
    <row r="159" s="243" customFormat="1" ht="38" hidden="1" customHeight="1" spans="1:7">
      <c r="A159" s="254" t="s">
        <v>2817</v>
      </c>
      <c r="B159" s="318" t="s">
        <v>2818</v>
      </c>
      <c r="C159" s="319">
        <v>0</v>
      </c>
      <c r="D159" s="319">
        <v>0</v>
      </c>
      <c r="E159" s="152" t="str">
        <f t="shared" si="8"/>
        <v/>
      </c>
      <c r="F159" s="315" t="str">
        <f t="shared" si="9"/>
        <v>否</v>
      </c>
      <c r="G159" s="240" t="str">
        <f t="shared" si="10"/>
        <v>项</v>
      </c>
    </row>
    <row r="160" s="243" customFormat="1" ht="38" hidden="1" customHeight="1" spans="1:7">
      <c r="A160" s="254" t="s">
        <v>2819</v>
      </c>
      <c r="B160" s="318" t="s">
        <v>2820</v>
      </c>
      <c r="C160" s="319">
        <v>941</v>
      </c>
      <c r="D160" s="319">
        <v>324</v>
      </c>
      <c r="E160" s="152">
        <f t="shared" si="8"/>
        <v>-0.656</v>
      </c>
      <c r="F160" s="315" t="str">
        <f t="shared" si="9"/>
        <v>是</v>
      </c>
      <c r="G160" s="240" t="str">
        <f t="shared" si="10"/>
        <v>项</v>
      </c>
    </row>
    <row r="161" s="243" customFormat="1" ht="38" hidden="1" customHeight="1" spans="1:7">
      <c r="A161" s="254" t="s">
        <v>2821</v>
      </c>
      <c r="B161" s="318" t="s">
        <v>2822</v>
      </c>
      <c r="C161" s="319">
        <v>0</v>
      </c>
      <c r="D161" s="319">
        <v>0</v>
      </c>
      <c r="E161" s="152" t="str">
        <f t="shared" si="8"/>
        <v/>
      </c>
      <c r="F161" s="315" t="str">
        <f t="shared" si="9"/>
        <v>否</v>
      </c>
      <c r="G161" s="240" t="str">
        <f t="shared" si="10"/>
        <v>项</v>
      </c>
    </row>
    <row r="162" ht="38" hidden="1" customHeight="1" spans="1:7">
      <c r="A162" s="254" t="s">
        <v>2823</v>
      </c>
      <c r="B162" s="318" t="s">
        <v>2824</v>
      </c>
      <c r="C162" s="319">
        <v>0</v>
      </c>
      <c r="D162" s="319">
        <v>0</v>
      </c>
      <c r="E162" s="152" t="str">
        <f t="shared" si="8"/>
        <v/>
      </c>
      <c r="F162" s="315" t="str">
        <f t="shared" si="9"/>
        <v>否</v>
      </c>
      <c r="G162" s="240" t="str">
        <f t="shared" si="10"/>
        <v>项</v>
      </c>
    </row>
    <row r="163" ht="38" hidden="1" customHeight="1" spans="1:7">
      <c r="A163" s="254" t="s">
        <v>2825</v>
      </c>
      <c r="B163" s="318" t="s">
        <v>2826</v>
      </c>
      <c r="C163" s="319">
        <f>SUM(C164:C165)</f>
        <v>0</v>
      </c>
      <c r="D163" s="319">
        <f>SUM(D164:D165)</f>
        <v>0</v>
      </c>
      <c r="E163" s="152" t="str">
        <f t="shared" si="8"/>
        <v/>
      </c>
      <c r="F163" s="315" t="str">
        <f t="shared" si="9"/>
        <v>否</v>
      </c>
      <c r="G163" s="240" t="str">
        <f t="shared" si="10"/>
        <v>款</v>
      </c>
    </row>
    <row r="164" s="243" customFormat="1" ht="38" hidden="1" customHeight="1" spans="1:7">
      <c r="A164" s="254" t="s">
        <v>2827</v>
      </c>
      <c r="B164" s="318" t="s">
        <v>2749</v>
      </c>
      <c r="C164" s="319">
        <v>0</v>
      </c>
      <c r="D164" s="319">
        <v>0</v>
      </c>
      <c r="E164" s="152" t="str">
        <f t="shared" si="8"/>
        <v/>
      </c>
      <c r="F164" s="315" t="str">
        <f t="shared" si="9"/>
        <v>否</v>
      </c>
      <c r="G164" s="240" t="str">
        <f t="shared" si="10"/>
        <v>项</v>
      </c>
    </row>
    <row r="165" s="243" customFormat="1" ht="38" hidden="1" customHeight="1" spans="1:7">
      <c r="A165" s="254" t="s">
        <v>2828</v>
      </c>
      <c r="B165" s="318" t="s">
        <v>2829</v>
      </c>
      <c r="C165" s="319">
        <v>0</v>
      </c>
      <c r="D165" s="319">
        <v>0</v>
      </c>
      <c r="E165" s="152" t="str">
        <f t="shared" si="8"/>
        <v/>
      </c>
      <c r="F165" s="315" t="str">
        <f t="shared" si="9"/>
        <v>否</v>
      </c>
      <c r="G165" s="240" t="str">
        <f t="shared" si="10"/>
        <v>项</v>
      </c>
    </row>
    <row r="166" s="243" customFormat="1" ht="38" hidden="1" customHeight="1" spans="1:7">
      <c r="A166" s="254" t="s">
        <v>2830</v>
      </c>
      <c r="B166" s="255" t="s">
        <v>2831</v>
      </c>
      <c r="C166" s="317"/>
      <c r="D166" s="317"/>
      <c r="E166" s="152"/>
      <c r="F166" s="315" t="str">
        <f t="shared" si="9"/>
        <v>否</v>
      </c>
      <c r="G166" s="240" t="str">
        <f t="shared" si="10"/>
        <v>款</v>
      </c>
    </row>
    <row r="167" s="243" customFormat="1" ht="38" hidden="1" customHeight="1" spans="1:7">
      <c r="A167" s="254" t="s">
        <v>2832</v>
      </c>
      <c r="B167" s="318" t="s">
        <v>2749</v>
      </c>
      <c r="C167" s="319">
        <v>5716200</v>
      </c>
      <c r="D167" s="319">
        <v>37805</v>
      </c>
      <c r="E167" s="152">
        <f t="shared" si="8"/>
        <v>-0.993</v>
      </c>
      <c r="F167" s="315" t="str">
        <f t="shared" si="9"/>
        <v>是</v>
      </c>
      <c r="G167" s="240" t="str">
        <f t="shared" si="10"/>
        <v>项</v>
      </c>
    </row>
    <row r="168" s="243" customFormat="1" ht="38" hidden="1" customHeight="1" spans="1:7">
      <c r="A168" s="254" t="s">
        <v>2833</v>
      </c>
      <c r="B168" s="318" t="s">
        <v>2834</v>
      </c>
      <c r="C168" s="319">
        <v>571800</v>
      </c>
      <c r="D168" s="319">
        <v>0</v>
      </c>
      <c r="E168" s="152">
        <f t="shared" si="8"/>
        <v>-1</v>
      </c>
      <c r="F168" s="315" t="str">
        <f t="shared" si="9"/>
        <v>是</v>
      </c>
      <c r="G168" s="240" t="str">
        <f t="shared" si="10"/>
        <v>项</v>
      </c>
    </row>
    <row r="169" s="243" customFormat="1" ht="38" hidden="1" customHeight="1" spans="1:7">
      <c r="A169" s="254" t="s">
        <v>2835</v>
      </c>
      <c r="B169" s="318" t="s">
        <v>2836</v>
      </c>
      <c r="C169" s="319">
        <v>0</v>
      </c>
      <c r="D169" s="319">
        <v>0</v>
      </c>
      <c r="E169" s="152" t="str">
        <f t="shared" si="8"/>
        <v/>
      </c>
      <c r="F169" s="315" t="str">
        <f t="shared" si="9"/>
        <v>否</v>
      </c>
      <c r="G169" s="240" t="str">
        <f t="shared" si="10"/>
        <v>款</v>
      </c>
    </row>
    <row r="170" ht="38" hidden="1" customHeight="1" spans="1:7">
      <c r="A170" s="254" t="s">
        <v>2837</v>
      </c>
      <c r="B170" s="318" t="s">
        <v>2838</v>
      </c>
      <c r="C170" s="319">
        <f>SUM(C171:C173)</f>
        <v>0</v>
      </c>
      <c r="D170" s="319">
        <f>SUM(D171:D173)</f>
        <v>0</v>
      </c>
      <c r="E170" s="152" t="str">
        <f t="shared" si="8"/>
        <v/>
      </c>
      <c r="F170" s="315" t="str">
        <f t="shared" si="9"/>
        <v>否</v>
      </c>
      <c r="G170" s="240" t="str">
        <f t="shared" si="10"/>
        <v>款</v>
      </c>
    </row>
    <row r="171" ht="38" hidden="1" customHeight="1" spans="1:7">
      <c r="A171" s="254" t="s">
        <v>2839</v>
      </c>
      <c r="B171" s="318" t="s">
        <v>2768</v>
      </c>
      <c r="C171" s="319">
        <v>0</v>
      </c>
      <c r="D171" s="319">
        <v>0</v>
      </c>
      <c r="E171" s="152" t="str">
        <f t="shared" si="8"/>
        <v/>
      </c>
      <c r="F171" s="315" t="str">
        <f t="shared" si="9"/>
        <v>否</v>
      </c>
      <c r="G171" s="240" t="str">
        <f t="shared" si="10"/>
        <v>项</v>
      </c>
    </row>
    <row r="172" ht="38" hidden="1" customHeight="1" spans="1:7">
      <c r="A172" s="254" t="s">
        <v>2840</v>
      </c>
      <c r="B172" s="318" t="s">
        <v>2772</v>
      </c>
      <c r="C172" s="319">
        <v>0</v>
      </c>
      <c r="D172" s="319">
        <v>0</v>
      </c>
      <c r="E172" s="152" t="str">
        <f t="shared" si="8"/>
        <v/>
      </c>
      <c r="F172" s="315" t="str">
        <f t="shared" si="9"/>
        <v>否</v>
      </c>
      <c r="G172" s="240" t="str">
        <f t="shared" si="10"/>
        <v>项</v>
      </c>
    </row>
    <row r="173" s="243" customFormat="1" ht="38" hidden="1" customHeight="1" spans="1:7">
      <c r="A173" s="254" t="s">
        <v>2841</v>
      </c>
      <c r="B173" s="318" t="s">
        <v>2842</v>
      </c>
      <c r="C173" s="319">
        <v>0</v>
      </c>
      <c r="D173" s="319">
        <v>0</v>
      </c>
      <c r="E173" s="152" t="str">
        <f t="shared" si="8"/>
        <v/>
      </c>
      <c r="F173" s="315" t="str">
        <f t="shared" si="9"/>
        <v>否</v>
      </c>
      <c r="G173" s="240" t="str">
        <f t="shared" si="10"/>
        <v>项</v>
      </c>
    </row>
    <row r="174" ht="38" customHeight="1" spans="1:7">
      <c r="A174" s="251" t="s">
        <v>96</v>
      </c>
      <c r="B174" s="252" t="s">
        <v>2843</v>
      </c>
      <c r="C174" s="253"/>
      <c r="D174" s="253"/>
      <c r="E174" s="172"/>
      <c r="F174" s="315" t="str">
        <f t="shared" si="9"/>
        <v>是</v>
      </c>
      <c r="G174" s="240" t="str">
        <f t="shared" si="10"/>
        <v>类</v>
      </c>
    </row>
    <row r="175" ht="38" hidden="1" customHeight="1" spans="1:7">
      <c r="A175" s="254" t="s">
        <v>2844</v>
      </c>
      <c r="B175" s="255" t="s">
        <v>2845</v>
      </c>
      <c r="C175" s="317"/>
      <c r="D175" s="317"/>
      <c r="E175" s="152"/>
      <c r="F175" s="315" t="str">
        <f t="shared" si="9"/>
        <v>否</v>
      </c>
      <c r="G175" s="240" t="str">
        <f t="shared" si="10"/>
        <v>款</v>
      </c>
    </row>
    <row r="176" ht="38" hidden="1" customHeight="1" spans="1:7">
      <c r="A176" s="254" t="s">
        <v>2846</v>
      </c>
      <c r="B176" s="318" t="s">
        <v>2847</v>
      </c>
      <c r="C176" s="319">
        <v>13293</v>
      </c>
      <c r="D176" s="319">
        <v>48803</v>
      </c>
      <c r="E176" s="152">
        <f t="shared" si="8"/>
        <v>2.671</v>
      </c>
      <c r="F176" s="315" t="str">
        <f t="shared" si="9"/>
        <v>是</v>
      </c>
      <c r="G176" s="240" t="str">
        <f t="shared" si="10"/>
        <v>项</v>
      </c>
    </row>
    <row r="177" s="243" customFormat="1" ht="38" hidden="1" customHeight="1" spans="1:7">
      <c r="A177" s="254" t="s">
        <v>2848</v>
      </c>
      <c r="B177" s="318" t="s">
        <v>2849</v>
      </c>
      <c r="C177" s="319">
        <v>0</v>
      </c>
      <c r="D177" s="319">
        <v>0</v>
      </c>
      <c r="E177" s="152" t="str">
        <f t="shared" si="8"/>
        <v/>
      </c>
      <c r="F177" s="315" t="str">
        <f t="shared" si="9"/>
        <v>否</v>
      </c>
      <c r="G177" s="240" t="str">
        <f t="shared" si="10"/>
        <v>项</v>
      </c>
    </row>
    <row r="178" s="243" customFormat="1" ht="38" customHeight="1" spans="1:7">
      <c r="A178" s="251" t="s">
        <v>118</v>
      </c>
      <c r="B178" s="252" t="s">
        <v>2850</v>
      </c>
      <c r="C178" s="253">
        <v>25417</v>
      </c>
      <c r="D178" s="253">
        <v>772</v>
      </c>
      <c r="E178" s="152">
        <f t="shared" si="8"/>
        <v>-0.97</v>
      </c>
      <c r="F178" s="315" t="str">
        <f t="shared" si="9"/>
        <v>是</v>
      </c>
      <c r="G178" s="240" t="str">
        <f t="shared" si="10"/>
        <v>类</v>
      </c>
    </row>
    <row r="179" s="242" customFormat="1" ht="36" customHeight="1" spans="1:7">
      <c r="A179" s="260" t="s">
        <v>2851</v>
      </c>
      <c r="B179" s="255" t="s">
        <v>2852</v>
      </c>
      <c r="C179" s="179">
        <f>SUM(C180:C182)</f>
        <v>24700</v>
      </c>
      <c r="D179" s="179">
        <f>SUM(D180:D182)</f>
        <v>0</v>
      </c>
      <c r="E179" s="152">
        <f t="shared" si="8"/>
        <v>-1</v>
      </c>
      <c r="F179" s="315" t="str">
        <f t="shared" si="9"/>
        <v>是</v>
      </c>
      <c r="G179" s="240" t="str">
        <f t="shared" si="10"/>
        <v>款</v>
      </c>
    </row>
    <row r="180" s="242" customFormat="1" ht="36" hidden="1" customHeight="1" spans="1:7">
      <c r="A180" s="260" t="s">
        <v>2853</v>
      </c>
      <c r="B180" s="255" t="s">
        <v>2854</v>
      </c>
      <c r="C180" s="316">
        <v>0</v>
      </c>
      <c r="D180" s="316">
        <v>0</v>
      </c>
      <c r="E180" s="152" t="str">
        <f t="shared" si="8"/>
        <v/>
      </c>
      <c r="F180" s="315" t="str">
        <f t="shared" si="9"/>
        <v>否</v>
      </c>
      <c r="G180" s="240" t="str">
        <f t="shared" si="10"/>
        <v>项</v>
      </c>
    </row>
    <row r="181" s="242" customFormat="1" ht="36" hidden="1" customHeight="1" spans="1:7">
      <c r="A181" s="260" t="s">
        <v>2855</v>
      </c>
      <c r="B181" s="255" t="s">
        <v>2856</v>
      </c>
      <c r="C181" s="316">
        <v>18500</v>
      </c>
      <c r="D181" s="316">
        <v>0</v>
      </c>
      <c r="E181" s="152">
        <f t="shared" si="8"/>
        <v>-1</v>
      </c>
      <c r="F181" s="315" t="str">
        <f t="shared" si="9"/>
        <v>是</v>
      </c>
      <c r="G181" s="240" t="str">
        <f t="shared" si="10"/>
        <v>项</v>
      </c>
    </row>
    <row r="182" s="242" customFormat="1" ht="36" hidden="1" customHeight="1" spans="1:7">
      <c r="A182" s="260" t="s">
        <v>2857</v>
      </c>
      <c r="B182" s="255" t="s">
        <v>2858</v>
      </c>
      <c r="C182" s="316">
        <v>6200</v>
      </c>
      <c r="D182" s="316">
        <v>0</v>
      </c>
      <c r="E182" s="152">
        <f t="shared" si="8"/>
        <v>-1</v>
      </c>
      <c r="F182" s="315" t="str">
        <f t="shared" si="9"/>
        <v>是</v>
      </c>
      <c r="G182" s="240" t="str">
        <f t="shared" si="10"/>
        <v>项</v>
      </c>
    </row>
    <row r="183" s="242" customFormat="1" ht="36" hidden="1" customHeight="1" spans="1:7">
      <c r="A183" s="260" t="s">
        <v>2859</v>
      </c>
      <c r="B183" s="255" t="s">
        <v>2860</v>
      </c>
      <c r="C183" s="317"/>
      <c r="D183" s="317"/>
      <c r="E183" s="152"/>
      <c r="F183" s="315" t="str">
        <f t="shared" si="9"/>
        <v>否</v>
      </c>
      <c r="G183" s="240" t="str">
        <f t="shared" si="10"/>
        <v>款</v>
      </c>
    </row>
    <row r="184" s="242" customFormat="1" ht="36" hidden="1" customHeight="1" spans="1:7">
      <c r="A184" s="260" t="s">
        <v>2861</v>
      </c>
      <c r="B184" s="255" t="s">
        <v>2862</v>
      </c>
      <c r="C184" s="317"/>
      <c r="D184" s="317"/>
      <c r="E184" s="152" t="str">
        <f t="shared" si="8"/>
        <v/>
      </c>
      <c r="F184" s="315" t="str">
        <f t="shared" si="9"/>
        <v>否</v>
      </c>
      <c r="G184" s="240" t="str">
        <f t="shared" si="10"/>
        <v>项</v>
      </c>
    </row>
    <row r="185" s="242" customFormat="1" ht="36" hidden="1" customHeight="1" spans="1:7">
      <c r="A185" s="260" t="s">
        <v>2863</v>
      </c>
      <c r="B185" s="255" t="s">
        <v>2864</v>
      </c>
      <c r="C185" s="317"/>
      <c r="D185" s="317"/>
      <c r="E185" s="152" t="str">
        <f t="shared" si="8"/>
        <v/>
      </c>
      <c r="F185" s="315" t="str">
        <f t="shared" si="9"/>
        <v>否</v>
      </c>
      <c r="G185" s="240" t="str">
        <f t="shared" si="10"/>
        <v>项</v>
      </c>
    </row>
    <row r="186" s="242" customFormat="1" ht="36" hidden="1" customHeight="1" spans="1:7">
      <c r="A186" s="260" t="s">
        <v>2865</v>
      </c>
      <c r="B186" s="255" t="s">
        <v>2866</v>
      </c>
      <c r="C186" s="317"/>
      <c r="D186" s="317"/>
      <c r="E186" s="152" t="str">
        <f t="shared" si="8"/>
        <v/>
      </c>
      <c r="F186" s="315" t="str">
        <f t="shared" si="9"/>
        <v>否</v>
      </c>
      <c r="G186" s="240" t="str">
        <f t="shared" si="10"/>
        <v>项</v>
      </c>
    </row>
    <row r="187" s="242" customFormat="1" ht="36" hidden="1" customHeight="1" spans="1:7">
      <c r="A187" s="260" t="s">
        <v>2867</v>
      </c>
      <c r="B187" s="255" t="s">
        <v>2868</v>
      </c>
      <c r="C187" s="317"/>
      <c r="D187" s="317"/>
      <c r="E187" s="152" t="str">
        <f t="shared" si="8"/>
        <v/>
      </c>
      <c r="F187" s="315" t="str">
        <f t="shared" si="9"/>
        <v>否</v>
      </c>
      <c r="G187" s="240" t="str">
        <f t="shared" si="10"/>
        <v>项</v>
      </c>
    </row>
    <row r="188" s="242" customFormat="1" ht="36" hidden="1" customHeight="1" spans="1:7">
      <c r="A188" s="260" t="s">
        <v>2869</v>
      </c>
      <c r="B188" s="255" t="s">
        <v>2870</v>
      </c>
      <c r="C188" s="317"/>
      <c r="D188" s="317"/>
      <c r="E188" s="152" t="str">
        <f t="shared" si="8"/>
        <v/>
      </c>
      <c r="F188" s="315" t="str">
        <f t="shared" si="9"/>
        <v>否</v>
      </c>
      <c r="G188" s="240" t="str">
        <f t="shared" si="10"/>
        <v>项</v>
      </c>
    </row>
    <row r="189" s="242" customFormat="1" ht="36" hidden="1" customHeight="1" spans="1:7">
      <c r="A189" s="260" t="s">
        <v>2871</v>
      </c>
      <c r="B189" s="255" t="s">
        <v>2872</v>
      </c>
      <c r="C189" s="317"/>
      <c r="D189" s="317"/>
      <c r="E189" s="152" t="str">
        <f t="shared" si="8"/>
        <v/>
      </c>
      <c r="F189" s="315" t="str">
        <f t="shared" si="9"/>
        <v>否</v>
      </c>
      <c r="G189" s="240" t="str">
        <f t="shared" si="10"/>
        <v>项</v>
      </c>
    </row>
    <row r="190" s="242" customFormat="1" ht="36" hidden="1" customHeight="1" spans="1:7">
      <c r="A190" s="260" t="s">
        <v>2873</v>
      </c>
      <c r="B190" s="255" t="s">
        <v>2874</v>
      </c>
      <c r="C190" s="317"/>
      <c r="D190" s="317"/>
      <c r="E190" s="152" t="str">
        <f t="shared" si="8"/>
        <v/>
      </c>
      <c r="F190" s="315" t="str">
        <f t="shared" si="9"/>
        <v>否</v>
      </c>
      <c r="G190" s="240" t="str">
        <f t="shared" si="10"/>
        <v>项</v>
      </c>
    </row>
    <row r="191" s="242" customFormat="1" ht="36" hidden="1" customHeight="1" spans="1:7">
      <c r="A191" s="260" t="s">
        <v>2875</v>
      </c>
      <c r="B191" s="255" t="s">
        <v>2876</v>
      </c>
      <c r="C191" s="317"/>
      <c r="D191" s="317"/>
      <c r="E191" s="152" t="str">
        <f t="shared" si="8"/>
        <v/>
      </c>
      <c r="F191" s="315" t="str">
        <f t="shared" si="9"/>
        <v>否</v>
      </c>
      <c r="G191" s="240" t="str">
        <f t="shared" si="10"/>
        <v>项</v>
      </c>
    </row>
    <row r="192" s="242" customFormat="1" ht="36" customHeight="1" spans="1:7">
      <c r="A192" s="260" t="s">
        <v>2877</v>
      </c>
      <c r="B192" s="255" t="s">
        <v>2878</v>
      </c>
      <c r="C192" s="179">
        <f>SUM(C193:C203)</f>
        <v>717</v>
      </c>
      <c r="D192" s="179">
        <f>SUM(D193:D203)</f>
        <v>772</v>
      </c>
      <c r="E192" s="152">
        <f t="shared" si="8"/>
        <v>0.077</v>
      </c>
      <c r="F192" s="315" t="str">
        <f t="shared" si="9"/>
        <v>是</v>
      </c>
      <c r="G192" s="240" t="str">
        <f t="shared" si="10"/>
        <v>款</v>
      </c>
    </row>
    <row r="193" s="242" customFormat="1" ht="36" hidden="1" customHeight="1" spans="1:7">
      <c r="A193" s="320">
        <v>2296001</v>
      </c>
      <c r="B193" s="255" t="s">
        <v>2879</v>
      </c>
      <c r="C193" s="316">
        <v>0</v>
      </c>
      <c r="D193" s="316">
        <v>0</v>
      </c>
      <c r="E193" s="152" t="str">
        <f t="shared" si="8"/>
        <v/>
      </c>
      <c r="F193" s="315" t="str">
        <f t="shared" si="9"/>
        <v>否</v>
      </c>
      <c r="G193" s="240" t="str">
        <f t="shared" si="10"/>
        <v>项</v>
      </c>
    </row>
    <row r="194" s="242" customFormat="1" ht="36" hidden="1" customHeight="1" spans="1:7">
      <c r="A194" s="260" t="s">
        <v>2880</v>
      </c>
      <c r="B194" s="255" t="s">
        <v>2881</v>
      </c>
      <c r="C194" s="316">
        <v>261</v>
      </c>
      <c r="D194" s="316">
        <v>280</v>
      </c>
      <c r="E194" s="152">
        <f t="shared" si="8"/>
        <v>0.073</v>
      </c>
      <c r="F194" s="315" t="str">
        <f t="shared" si="9"/>
        <v>是</v>
      </c>
      <c r="G194" s="240" t="str">
        <f t="shared" si="10"/>
        <v>项</v>
      </c>
    </row>
    <row r="195" s="242" customFormat="1" ht="36" hidden="1" customHeight="1" spans="1:7">
      <c r="A195" s="260" t="s">
        <v>2882</v>
      </c>
      <c r="B195" s="255" t="s">
        <v>2883</v>
      </c>
      <c r="C195" s="316">
        <v>27</v>
      </c>
      <c r="D195" s="316">
        <v>30</v>
      </c>
      <c r="E195" s="152">
        <f t="shared" si="8"/>
        <v>0.111</v>
      </c>
      <c r="F195" s="315" t="str">
        <f t="shared" si="9"/>
        <v>是</v>
      </c>
      <c r="G195" s="240" t="str">
        <f t="shared" si="10"/>
        <v>项</v>
      </c>
    </row>
    <row r="196" s="242" customFormat="1" ht="36" hidden="1" customHeight="1" spans="1:7">
      <c r="A196" s="260" t="s">
        <v>2884</v>
      </c>
      <c r="B196" s="255" t="s">
        <v>2885</v>
      </c>
      <c r="C196" s="316">
        <v>0</v>
      </c>
      <c r="D196" s="316">
        <v>10</v>
      </c>
      <c r="E196" s="152" t="str">
        <f t="shared" ref="E196:E203" si="11">IF(C196&gt;0,D196/C196-1,IF(C196&lt;0,-(D196/C196-1),""))</f>
        <v/>
      </c>
      <c r="F196" s="315" t="str">
        <f t="shared" ref="F196:F259" si="12">IF(LEN(A196)=3,"是",IF(B196&lt;&gt;"",IF(SUM(C196:D196)&lt;&gt;0,"是","否"),"是"))</f>
        <v>是</v>
      </c>
      <c r="G196" s="240" t="str">
        <f t="shared" ref="G196:G259" si="13">IF(LEN(A196)=3,"类",IF(LEN(A196)=5,"款","项"))</f>
        <v>项</v>
      </c>
    </row>
    <row r="197" s="242" customFormat="1" ht="36" hidden="1" customHeight="1" spans="1:7">
      <c r="A197" s="260" t="s">
        <v>2886</v>
      </c>
      <c r="B197" s="255" t="s">
        <v>2887</v>
      </c>
      <c r="C197" s="316">
        <v>0</v>
      </c>
      <c r="D197" s="316">
        <v>0</v>
      </c>
      <c r="E197" s="152" t="str">
        <f t="shared" si="11"/>
        <v/>
      </c>
      <c r="F197" s="315" t="str">
        <f t="shared" si="12"/>
        <v>否</v>
      </c>
      <c r="G197" s="240" t="str">
        <f t="shared" si="13"/>
        <v>项</v>
      </c>
    </row>
    <row r="198" s="242" customFormat="1" ht="36" hidden="1" customHeight="1" spans="1:7">
      <c r="A198" s="260" t="s">
        <v>2888</v>
      </c>
      <c r="B198" s="255" t="s">
        <v>2889</v>
      </c>
      <c r="C198" s="316">
        <v>49</v>
      </c>
      <c r="D198" s="316">
        <v>52</v>
      </c>
      <c r="E198" s="152">
        <f t="shared" si="11"/>
        <v>0.061</v>
      </c>
      <c r="F198" s="315" t="str">
        <f t="shared" si="12"/>
        <v>是</v>
      </c>
      <c r="G198" s="240" t="str">
        <f t="shared" si="13"/>
        <v>项</v>
      </c>
    </row>
    <row r="199" s="242" customFormat="1" ht="36" hidden="1" customHeight="1" spans="1:7">
      <c r="A199" s="260" t="s">
        <v>2890</v>
      </c>
      <c r="B199" s="255" t="s">
        <v>2891</v>
      </c>
      <c r="C199" s="316">
        <v>0</v>
      </c>
      <c r="D199" s="316">
        <v>0</v>
      </c>
      <c r="E199" s="152" t="str">
        <f t="shared" si="11"/>
        <v/>
      </c>
      <c r="F199" s="315" t="str">
        <f t="shared" si="12"/>
        <v>否</v>
      </c>
      <c r="G199" s="240" t="str">
        <f t="shared" si="13"/>
        <v>项</v>
      </c>
    </row>
    <row r="200" s="242" customFormat="1" ht="36" hidden="1" customHeight="1" spans="1:7">
      <c r="A200" s="260" t="s">
        <v>2892</v>
      </c>
      <c r="B200" s="255" t="s">
        <v>2893</v>
      </c>
      <c r="C200" s="316">
        <v>0</v>
      </c>
      <c r="D200" s="316">
        <v>0</v>
      </c>
      <c r="E200" s="152" t="str">
        <f t="shared" si="11"/>
        <v/>
      </c>
      <c r="F200" s="315" t="str">
        <f t="shared" si="12"/>
        <v>否</v>
      </c>
      <c r="G200" s="240" t="str">
        <f t="shared" si="13"/>
        <v>项</v>
      </c>
    </row>
    <row r="201" s="242" customFormat="1" ht="36" hidden="1" customHeight="1" spans="1:7">
      <c r="A201" s="260" t="s">
        <v>2894</v>
      </c>
      <c r="B201" s="255" t="s">
        <v>2895</v>
      </c>
      <c r="C201" s="316">
        <v>0</v>
      </c>
      <c r="D201" s="316">
        <v>0</v>
      </c>
      <c r="E201" s="152" t="str">
        <f t="shared" si="11"/>
        <v/>
      </c>
      <c r="F201" s="315" t="str">
        <f t="shared" si="12"/>
        <v>否</v>
      </c>
      <c r="G201" s="240" t="str">
        <f t="shared" si="13"/>
        <v>项</v>
      </c>
    </row>
    <row r="202" s="242" customFormat="1" ht="36" hidden="1" customHeight="1" spans="1:7">
      <c r="A202" s="260" t="s">
        <v>2896</v>
      </c>
      <c r="B202" s="255" t="s">
        <v>2897</v>
      </c>
      <c r="C202" s="316">
        <v>0</v>
      </c>
      <c r="D202" s="316">
        <v>0</v>
      </c>
      <c r="E202" s="152" t="str">
        <f t="shared" si="11"/>
        <v/>
      </c>
      <c r="F202" s="315" t="str">
        <f t="shared" si="12"/>
        <v>否</v>
      </c>
      <c r="G202" s="240" t="str">
        <f t="shared" si="13"/>
        <v>项</v>
      </c>
    </row>
    <row r="203" s="242" customFormat="1" ht="36" hidden="1" customHeight="1" spans="1:7">
      <c r="A203" s="260" t="s">
        <v>2898</v>
      </c>
      <c r="B203" s="255" t="s">
        <v>2899</v>
      </c>
      <c r="C203" s="316">
        <v>380</v>
      </c>
      <c r="D203" s="316">
        <v>400</v>
      </c>
      <c r="E203" s="152">
        <f t="shared" si="11"/>
        <v>0.053</v>
      </c>
      <c r="F203" s="315" t="str">
        <f t="shared" si="12"/>
        <v>是</v>
      </c>
      <c r="G203" s="240" t="str">
        <f t="shared" si="13"/>
        <v>项</v>
      </c>
    </row>
    <row r="204" s="243" customFormat="1" ht="36" customHeight="1" spans="1:7">
      <c r="A204" s="251" t="s">
        <v>114</v>
      </c>
      <c r="B204" s="252" t="s">
        <v>2900</v>
      </c>
      <c r="C204" s="253">
        <v>10474</v>
      </c>
      <c r="D204" s="253">
        <v>11890</v>
      </c>
      <c r="E204" s="172"/>
      <c r="F204" s="315" t="str">
        <f t="shared" si="12"/>
        <v>是</v>
      </c>
      <c r="G204" s="240" t="str">
        <f t="shared" si="13"/>
        <v>类</v>
      </c>
    </row>
    <row r="205" s="243" customFormat="1" ht="36" hidden="1" customHeight="1" spans="1:7">
      <c r="A205" s="254" t="s">
        <v>2901</v>
      </c>
      <c r="B205" s="255" t="s">
        <v>2902</v>
      </c>
      <c r="C205" s="317">
        <v>0</v>
      </c>
      <c r="D205" s="317">
        <v>0</v>
      </c>
      <c r="E205" s="152" t="str">
        <f t="shared" ref="E205:E219" si="14">IF(C205&gt;0,D205/C205-1,IF(C205&lt;0,-(D205/C205-1),""))</f>
        <v/>
      </c>
      <c r="F205" s="315" t="str">
        <f t="shared" si="12"/>
        <v>否</v>
      </c>
      <c r="G205" s="240" t="str">
        <f t="shared" si="13"/>
        <v>项</v>
      </c>
    </row>
    <row r="206" s="243" customFormat="1" ht="36" hidden="1" customHeight="1" spans="1:7">
      <c r="A206" s="254" t="s">
        <v>2903</v>
      </c>
      <c r="B206" s="255" t="s">
        <v>2904</v>
      </c>
      <c r="C206" s="317">
        <v>0</v>
      </c>
      <c r="D206" s="317">
        <v>0</v>
      </c>
      <c r="E206" s="152" t="str">
        <f t="shared" si="14"/>
        <v/>
      </c>
      <c r="F206" s="315" t="str">
        <f t="shared" si="12"/>
        <v>否</v>
      </c>
      <c r="G206" s="240" t="str">
        <f t="shared" si="13"/>
        <v>项</v>
      </c>
    </row>
    <row r="207" s="243" customFormat="1" ht="36" hidden="1" customHeight="1" spans="1:7">
      <c r="A207" s="254" t="s">
        <v>2905</v>
      </c>
      <c r="B207" s="255" t="s">
        <v>2906</v>
      </c>
      <c r="C207" s="317">
        <v>0</v>
      </c>
      <c r="D207" s="317">
        <v>0</v>
      </c>
      <c r="E207" s="152" t="str">
        <f t="shared" si="14"/>
        <v/>
      </c>
      <c r="F207" s="315" t="str">
        <f t="shared" si="12"/>
        <v>否</v>
      </c>
      <c r="G207" s="240" t="str">
        <f t="shared" si="13"/>
        <v>项</v>
      </c>
    </row>
    <row r="208" s="243" customFormat="1" ht="36" hidden="1" customHeight="1" spans="1:7">
      <c r="A208" s="254" t="s">
        <v>2907</v>
      </c>
      <c r="B208" s="255" t="s">
        <v>2908</v>
      </c>
      <c r="C208" s="316">
        <v>161</v>
      </c>
      <c r="D208" s="316">
        <v>204</v>
      </c>
      <c r="E208" s="152">
        <f t="shared" si="14"/>
        <v>0.267</v>
      </c>
      <c r="F208" s="315" t="str">
        <f t="shared" si="12"/>
        <v>是</v>
      </c>
      <c r="G208" s="240" t="str">
        <f t="shared" si="13"/>
        <v>项</v>
      </c>
    </row>
    <row r="209" s="243" customFormat="1" ht="36" hidden="1" customHeight="1" spans="1:7">
      <c r="A209" s="254" t="s">
        <v>2909</v>
      </c>
      <c r="B209" s="255" t="s">
        <v>2910</v>
      </c>
      <c r="C209" s="317"/>
      <c r="D209" s="317"/>
      <c r="E209" s="152" t="str">
        <f t="shared" si="14"/>
        <v/>
      </c>
      <c r="F209" s="315" t="str">
        <f t="shared" si="12"/>
        <v>否</v>
      </c>
      <c r="G209" s="240" t="str">
        <f t="shared" si="13"/>
        <v>项</v>
      </c>
    </row>
    <row r="210" ht="36" hidden="1" customHeight="1" spans="1:7">
      <c r="A210" s="254" t="s">
        <v>2911</v>
      </c>
      <c r="B210" s="255" t="s">
        <v>2912</v>
      </c>
      <c r="C210" s="317"/>
      <c r="D210" s="317"/>
      <c r="E210" s="152" t="str">
        <f t="shared" si="14"/>
        <v/>
      </c>
      <c r="F210" s="315" t="str">
        <f t="shared" si="12"/>
        <v>否</v>
      </c>
      <c r="G210" s="240" t="str">
        <f t="shared" si="13"/>
        <v>项</v>
      </c>
    </row>
    <row r="211" ht="36" hidden="1" customHeight="1" spans="1:7">
      <c r="A211" s="254" t="s">
        <v>2913</v>
      </c>
      <c r="B211" s="255" t="s">
        <v>2914</v>
      </c>
      <c r="C211" s="317"/>
      <c r="D211" s="317"/>
      <c r="E211" s="152" t="str">
        <f t="shared" si="14"/>
        <v/>
      </c>
      <c r="F211" s="315" t="str">
        <f t="shared" si="12"/>
        <v>否</v>
      </c>
      <c r="G211" s="240" t="str">
        <f t="shared" si="13"/>
        <v>项</v>
      </c>
    </row>
    <row r="212" ht="36" hidden="1" customHeight="1" spans="1:7">
      <c r="A212" s="254" t="s">
        <v>2915</v>
      </c>
      <c r="B212" s="255" t="s">
        <v>2916</v>
      </c>
      <c r="C212" s="317"/>
      <c r="D212" s="317"/>
      <c r="E212" s="152" t="str">
        <f t="shared" si="14"/>
        <v/>
      </c>
      <c r="F212" s="315" t="str">
        <f t="shared" si="12"/>
        <v>否</v>
      </c>
      <c r="G212" s="240" t="str">
        <f t="shared" si="13"/>
        <v>项</v>
      </c>
    </row>
    <row r="213" ht="36" hidden="1" customHeight="1" spans="1:7">
      <c r="A213" s="254" t="s">
        <v>2917</v>
      </c>
      <c r="B213" s="255" t="s">
        <v>2918</v>
      </c>
      <c r="C213" s="317"/>
      <c r="D213" s="317"/>
      <c r="E213" s="152" t="str">
        <f t="shared" si="14"/>
        <v/>
      </c>
      <c r="F213" s="315" t="str">
        <f t="shared" si="12"/>
        <v>否</v>
      </c>
      <c r="G213" s="240" t="str">
        <f t="shared" si="13"/>
        <v>项</v>
      </c>
    </row>
    <row r="214" ht="36" hidden="1" customHeight="1" spans="1:7">
      <c r="A214" s="254" t="s">
        <v>2919</v>
      </c>
      <c r="B214" s="255" t="s">
        <v>2920</v>
      </c>
      <c r="C214" s="317"/>
      <c r="D214" s="317"/>
      <c r="E214" s="152" t="str">
        <f t="shared" si="14"/>
        <v/>
      </c>
      <c r="F214" s="315" t="str">
        <f t="shared" si="12"/>
        <v>否</v>
      </c>
      <c r="G214" s="240" t="str">
        <f t="shared" si="13"/>
        <v>项</v>
      </c>
    </row>
    <row r="215" ht="36" hidden="1" customHeight="1" spans="1:7">
      <c r="A215" s="254" t="s">
        <v>2921</v>
      </c>
      <c r="B215" s="255" t="s">
        <v>2922</v>
      </c>
      <c r="C215" s="317"/>
      <c r="D215" s="317"/>
      <c r="E215" s="152" t="str">
        <f t="shared" si="14"/>
        <v/>
      </c>
      <c r="F215" s="315" t="str">
        <f t="shared" si="12"/>
        <v>否</v>
      </c>
      <c r="G215" s="240" t="str">
        <f t="shared" si="13"/>
        <v>项</v>
      </c>
    </row>
    <row r="216" ht="36" hidden="1" customHeight="1" spans="1:7">
      <c r="A216" s="254" t="s">
        <v>2923</v>
      </c>
      <c r="B216" s="255" t="s">
        <v>2924</v>
      </c>
      <c r="C216" s="316">
        <v>17</v>
      </c>
      <c r="D216" s="316">
        <v>17</v>
      </c>
      <c r="E216" s="152">
        <f t="shared" si="14"/>
        <v>0</v>
      </c>
      <c r="F216" s="315" t="str">
        <f t="shared" si="12"/>
        <v>是</v>
      </c>
      <c r="G216" s="240" t="str">
        <f t="shared" si="13"/>
        <v>项</v>
      </c>
    </row>
    <row r="217" s="243" customFormat="1" ht="36" hidden="1" customHeight="1" spans="1:7">
      <c r="A217" s="254" t="s">
        <v>2925</v>
      </c>
      <c r="B217" s="255" t="s">
        <v>2926</v>
      </c>
      <c r="C217" s="316">
        <v>7755</v>
      </c>
      <c r="D217" s="316">
        <v>7756</v>
      </c>
      <c r="E217" s="152">
        <f t="shared" si="14"/>
        <v>0</v>
      </c>
      <c r="F217" s="315" t="str">
        <f t="shared" si="12"/>
        <v>是</v>
      </c>
      <c r="G217" s="240" t="str">
        <f t="shared" si="13"/>
        <v>项</v>
      </c>
    </row>
    <row r="218" s="243" customFormat="1" ht="36" hidden="1" customHeight="1" spans="1:7">
      <c r="A218" s="254" t="s">
        <v>2927</v>
      </c>
      <c r="B218" s="255" t="s">
        <v>2928</v>
      </c>
      <c r="C218" s="316">
        <v>1290</v>
      </c>
      <c r="D218" s="316">
        <v>1290</v>
      </c>
      <c r="E218" s="152">
        <f t="shared" si="14"/>
        <v>0</v>
      </c>
      <c r="F218" s="315" t="str">
        <f t="shared" si="12"/>
        <v>是</v>
      </c>
      <c r="G218" s="240" t="str">
        <f t="shared" si="13"/>
        <v>项</v>
      </c>
    </row>
    <row r="219" s="243" customFormat="1" ht="36" hidden="1" customHeight="1" spans="1:7">
      <c r="A219" s="254" t="s">
        <v>2929</v>
      </c>
      <c r="B219" s="255" t="s">
        <v>2930</v>
      </c>
      <c r="C219" s="316">
        <v>1251</v>
      </c>
      <c r="D219" s="316">
        <v>1763</v>
      </c>
      <c r="E219" s="152">
        <f t="shared" si="14"/>
        <v>0.409</v>
      </c>
      <c r="F219" s="315" t="str">
        <f t="shared" si="12"/>
        <v>是</v>
      </c>
      <c r="G219" s="240" t="str">
        <f t="shared" si="13"/>
        <v>项</v>
      </c>
    </row>
    <row r="220" ht="36" hidden="1" customHeight="1" spans="1:7">
      <c r="A220" s="254" t="s">
        <v>2931</v>
      </c>
      <c r="B220" s="255" t="s">
        <v>2932</v>
      </c>
      <c r="C220" s="316">
        <v>0</v>
      </c>
      <c r="D220" s="316">
        <v>860</v>
      </c>
      <c r="E220" s="152" t="str">
        <f t="shared" ref="E220:E239" si="15">IF(C220&gt;0,D220/C220-1,IF(C220&lt;0,-(D220/C220-1),""))</f>
        <v/>
      </c>
      <c r="F220" s="315" t="str">
        <f t="shared" si="12"/>
        <v>是</v>
      </c>
      <c r="G220" s="240" t="str">
        <f t="shared" si="13"/>
        <v>项</v>
      </c>
    </row>
    <row r="221" s="243" customFormat="1" ht="36" customHeight="1" spans="1:7">
      <c r="A221" s="251" t="s">
        <v>116</v>
      </c>
      <c r="B221" s="252" t="s">
        <v>2933</v>
      </c>
      <c r="C221" s="253">
        <v>67</v>
      </c>
      <c r="D221" s="253">
        <v>30</v>
      </c>
      <c r="E221" s="152">
        <f t="shared" si="15"/>
        <v>-0.552</v>
      </c>
      <c r="F221" s="315" t="str">
        <f t="shared" si="12"/>
        <v>是</v>
      </c>
      <c r="G221" s="240" t="str">
        <f t="shared" si="13"/>
        <v>类</v>
      </c>
    </row>
    <row r="222" s="243" customFormat="1" ht="36" customHeight="1" spans="1:7">
      <c r="A222" s="261">
        <v>23304</v>
      </c>
      <c r="B222" s="255" t="s">
        <v>2934</v>
      </c>
      <c r="C222" s="179">
        <v>67</v>
      </c>
      <c r="D222" s="179">
        <v>30</v>
      </c>
      <c r="E222" s="152">
        <f t="shared" si="15"/>
        <v>-0.552</v>
      </c>
      <c r="F222" s="315" t="str">
        <f t="shared" si="12"/>
        <v>是</v>
      </c>
      <c r="G222" s="240" t="str">
        <f t="shared" si="13"/>
        <v>款</v>
      </c>
    </row>
    <row r="223" ht="36" hidden="1" customHeight="1" spans="1:7">
      <c r="A223" s="254" t="s">
        <v>2935</v>
      </c>
      <c r="B223" s="255" t="s">
        <v>2936</v>
      </c>
      <c r="C223" s="316">
        <v>0</v>
      </c>
      <c r="D223" s="316">
        <v>0</v>
      </c>
      <c r="E223" s="152" t="str">
        <f t="shared" si="15"/>
        <v/>
      </c>
      <c r="F223" s="315" t="str">
        <f t="shared" si="12"/>
        <v>否</v>
      </c>
      <c r="G223" s="240" t="str">
        <f t="shared" si="13"/>
        <v>项</v>
      </c>
    </row>
    <row r="224" s="243" customFormat="1" ht="36" hidden="1" customHeight="1" spans="1:7">
      <c r="A224" s="254" t="s">
        <v>2937</v>
      </c>
      <c r="B224" s="255" t="s">
        <v>2938</v>
      </c>
      <c r="C224" s="316">
        <v>0</v>
      </c>
      <c r="D224" s="316">
        <v>0</v>
      </c>
      <c r="E224" s="152" t="str">
        <f t="shared" si="15"/>
        <v/>
      </c>
      <c r="F224" s="315" t="str">
        <f t="shared" si="12"/>
        <v>否</v>
      </c>
      <c r="G224" s="240" t="str">
        <f t="shared" si="13"/>
        <v>项</v>
      </c>
    </row>
    <row r="225" ht="36" hidden="1" customHeight="1" spans="1:7">
      <c r="A225" s="254" t="s">
        <v>2939</v>
      </c>
      <c r="B225" s="255" t="s">
        <v>2940</v>
      </c>
      <c r="C225" s="316">
        <v>0</v>
      </c>
      <c r="D225" s="316">
        <v>0</v>
      </c>
      <c r="E225" s="152" t="str">
        <f t="shared" si="15"/>
        <v/>
      </c>
      <c r="F225" s="315" t="str">
        <f t="shared" si="12"/>
        <v>否</v>
      </c>
      <c r="G225" s="240" t="str">
        <f t="shared" si="13"/>
        <v>项</v>
      </c>
    </row>
    <row r="226" s="243" customFormat="1" ht="36" hidden="1" customHeight="1" spans="1:7">
      <c r="A226" s="254" t="s">
        <v>2941</v>
      </c>
      <c r="B226" s="255" t="s">
        <v>2942</v>
      </c>
      <c r="C226" s="316">
        <v>1</v>
      </c>
      <c r="D226" s="316">
        <v>0</v>
      </c>
      <c r="E226" s="152">
        <f t="shared" si="15"/>
        <v>-1</v>
      </c>
      <c r="F226" s="315" t="str">
        <f t="shared" si="12"/>
        <v>是</v>
      </c>
      <c r="G226" s="240" t="str">
        <f t="shared" si="13"/>
        <v>项</v>
      </c>
    </row>
    <row r="227" s="243" customFormat="1" ht="36" hidden="1" customHeight="1" spans="1:7">
      <c r="A227" s="254" t="s">
        <v>2943</v>
      </c>
      <c r="B227" s="255" t="s">
        <v>2944</v>
      </c>
      <c r="C227" s="316">
        <v>0</v>
      </c>
      <c r="D227" s="316">
        <v>0</v>
      </c>
      <c r="E227" s="152" t="str">
        <f t="shared" si="15"/>
        <v/>
      </c>
      <c r="F227" s="315" t="str">
        <f t="shared" si="12"/>
        <v>否</v>
      </c>
      <c r="G227" s="240" t="str">
        <f t="shared" si="13"/>
        <v>项</v>
      </c>
    </row>
    <row r="228" ht="36" hidden="1" customHeight="1" spans="1:7">
      <c r="A228" s="254" t="s">
        <v>2945</v>
      </c>
      <c r="B228" s="255" t="s">
        <v>2946</v>
      </c>
      <c r="C228" s="316">
        <v>0</v>
      </c>
      <c r="D228" s="316">
        <v>0</v>
      </c>
      <c r="E228" s="152" t="str">
        <f t="shared" si="15"/>
        <v/>
      </c>
      <c r="F228" s="315" t="str">
        <f t="shared" si="12"/>
        <v>否</v>
      </c>
      <c r="G228" s="240" t="str">
        <f t="shared" si="13"/>
        <v>项</v>
      </c>
    </row>
    <row r="229" ht="36" hidden="1" customHeight="1" spans="1:7">
      <c r="A229" s="254" t="s">
        <v>2947</v>
      </c>
      <c r="B229" s="255" t="s">
        <v>2948</v>
      </c>
      <c r="C229" s="316">
        <v>0</v>
      </c>
      <c r="D229" s="316">
        <v>0</v>
      </c>
      <c r="E229" s="152" t="str">
        <f t="shared" si="15"/>
        <v/>
      </c>
      <c r="F229" s="315" t="str">
        <f t="shared" si="12"/>
        <v>否</v>
      </c>
      <c r="G229" s="240" t="str">
        <f t="shared" si="13"/>
        <v>项</v>
      </c>
    </row>
    <row r="230" ht="36" hidden="1" customHeight="1" spans="1:7">
      <c r="A230" s="254" t="s">
        <v>2949</v>
      </c>
      <c r="B230" s="255" t="s">
        <v>2950</v>
      </c>
      <c r="C230" s="316">
        <v>0</v>
      </c>
      <c r="D230" s="316">
        <v>0</v>
      </c>
      <c r="E230" s="152" t="str">
        <f t="shared" si="15"/>
        <v/>
      </c>
      <c r="F230" s="315" t="str">
        <f t="shared" si="12"/>
        <v>否</v>
      </c>
      <c r="G230" s="240" t="str">
        <f t="shared" si="13"/>
        <v>项</v>
      </c>
    </row>
    <row r="231" ht="36" hidden="1" customHeight="1" spans="1:7">
      <c r="A231" s="254" t="s">
        <v>2951</v>
      </c>
      <c r="B231" s="255" t="s">
        <v>2952</v>
      </c>
      <c r="C231" s="316">
        <v>0</v>
      </c>
      <c r="D231" s="316">
        <v>0</v>
      </c>
      <c r="E231" s="152" t="str">
        <f t="shared" si="15"/>
        <v/>
      </c>
      <c r="F231" s="315" t="str">
        <f t="shared" si="12"/>
        <v>否</v>
      </c>
      <c r="G231" s="240" t="str">
        <f t="shared" si="13"/>
        <v>项</v>
      </c>
    </row>
    <row r="232" ht="36" hidden="1" customHeight="1" spans="1:7">
      <c r="A232" s="254" t="s">
        <v>2953</v>
      </c>
      <c r="B232" s="255" t="s">
        <v>2954</v>
      </c>
      <c r="C232" s="316">
        <v>0</v>
      </c>
      <c r="D232" s="316">
        <v>0</v>
      </c>
      <c r="E232" s="152" t="str">
        <f t="shared" si="15"/>
        <v/>
      </c>
      <c r="F232" s="315" t="str">
        <f t="shared" si="12"/>
        <v>否</v>
      </c>
      <c r="G232" s="240" t="str">
        <f t="shared" si="13"/>
        <v>项</v>
      </c>
    </row>
    <row r="233" ht="36" hidden="1" customHeight="1" spans="1:7">
      <c r="A233" s="254" t="s">
        <v>2955</v>
      </c>
      <c r="B233" s="255" t="s">
        <v>2956</v>
      </c>
      <c r="C233" s="316">
        <v>0</v>
      </c>
      <c r="D233" s="316">
        <v>0</v>
      </c>
      <c r="E233" s="152" t="str">
        <f t="shared" si="15"/>
        <v/>
      </c>
      <c r="F233" s="315" t="str">
        <f t="shared" si="12"/>
        <v>否</v>
      </c>
      <c r="G233" s="240" t="str">
        <f t="shared" si="13"/>
        <v>项</v>
      </c>
    </row>
    <row r="234" ht="36" hidden="1" customHeight="1" spans="1:7">
      <c r="A234" s="254" t="s">
        <v>2957</v>
      </c>
      <c r="B234" s="255" t="s">
        <v>2958</v>
      </c>
      <c r="C234" s="316">
        <v>0</v>
      </c>
      <c r="D234" s="316">
        <v>0</v>
      </c>
      <c r="E234" s="152" t="str">
        <f t="shared" si="15"/>
        <v/>
      </c>
      <c r="F234" s="315" t="str">
        <f t="shared" si="12"/>
        <v>否</v>
      </c>
      <c r="G234" s="240" t="str">
        <f t="shared" si="13"/>
        <v>项</v>
      </c>
    </row>
    <row r="235" ht="36" hidden="1" customHeight="1" spans="1:7">
      <c r="A235" s="254" t="s">
        <v>2959</v>
      </c>
      <c r="B235" s="255" t="s">
        <v>2960</v>
      </c>
      <c r="C235" s="316">
        <v>0</v>
      </c>
      <c r="D235" s="316">
        <v>0</v>
      </c>
      <c r="E235" s="152" t="str">
        <f t="shared" si="15"/>
        <v/>
      </c>
      <c r="F235" s="315" t="str">
        <f t="shared" si="12"/>
        <v>否</v>
      </c>
      <c r="G235" s="240" t="str">
        <f t="shared" si="13"/>
        <v>项</v>
      </c>
    </row>
    <row r="236" s="243" customFormat="1" ht="36" hidden="1" customHeight="1" spans="1:7">
      <c r="A236" s="254" t="s">
        <v>2961</v>
      </c>
      <c r="B236" s="255" t="s">
        <v>2962</v>
      </c>
      <c r="C236" s="316">
        <v>0</v>
      </c>
      <c r="D236" s="316">
        <v>0</v>
      </c>
      <c r="E236" s="152" t="str">
        <f t="shared" si="15"/>
        <v/>
      </c>
      <c r="F236" s="315" t="str">
        <f t="shared" si="12"/>
        <v>否</v>
      </c>
      <c r="G236" s="240" t="str">
        <f t="shared" si="13"/>
        <v>项</v>
      </c>
    </row>
    <row r="237" ht="36" hidden="1" customHeight="1" spans="1:7">
      <c r="A237" s="254" t="s">
        <v>2963</v>
      </c>
      <c r="B237" s="255" t="s">
        <v>2964</v>
      </c>
      <c r="C237" s="316">
        <v>20</v>
      </c>
      <c r="D237" s="316">
        <v>20</v>
      </c>
      <c r="E237" s="152">
        <f t="shared" si="15"/>
        <v>0</v>
      </c>
      <c r="F237" s="315" t="str">
        <f t="shared" si="12"/>
        <v>是</v>
      </c>
      <c r="G237" s="240" t="str">
        <f t="shared" si="13"/>
        <v>项</v>
      </c>
    </row>
    <row r="238" ht="36" hidden="1" customHeight="1" spans="1:7">
      <c r="A238" s="254" t="s">
        <v>2965</v>
      </c>
      <c r="B238" s="255" t="s">
        <v>2966</v>
      </c>
      <c r="C238" s="316">
        <v>46</v>
      </c>
      <c r="D238" s="316">
        <v>10</v>
      </c>
      <c r="E238" s="152">
        <f t="shared" si="15"/>
        <v>-0.783</v>
      </c>
      <c r="F238" s="315" t="str">
        <f t="shared" si="12"/>
        <v>是</v>
      </c>
      <c r="G238" s="240" t="str">
        <f t="shared" si="13"/>
        <v>项</v>
      </c>
    </row>
    <row r="239" ht="38" customHeight="1" spans="1:7">
      <c r="A239" s="262" t="s">
        <v>2967</v>
      </c>
      <c r="B239" s="252" t="s">
        <v>2968</v>
      </c>
      <c r="C239" s="253"/>
      <c r="D239" s="253"/>
      <c r="E239" s="152" t="str">
        <f t="shared" si="15"/>
        <v/>
      </c>
      <c r="F239" s="315" t="str">
        <f t="shared" si="12"/>
        <v>是</v>
      </c>
      <c r="G239" s="240" t="str">
        <f t="shared" si="13"/>
        <v>类</v>
      </c>
    </row>
    <row r="240" ht="38" hidden="1" customHeight="1" spans="1:7">
      <c r="A240" s="261" t="s">
        <v>2969</v>
      </c>
      <c r="B240" s="255" t="s">
        <v>2970</v>
      </c>
      <c r="C240" s="317"/>
      <c r="D240" s="317"/>
      <c r="E240" s="152"/>
      <c r="F240" s="315" t="str">
        <f t="shared" si="12"/>
        <v>否</v>
      </c>
      <c r="G240" s="240" t="str">
        <f t="shared" si="13"/>
        <v>款</v>
      </c>
    </row>
    <row r="241" ht="38" hidden="1" customHeight="1" spans="1:7">
      <c r="A241" s="261" t="s">
        <v>2971</v>
      </c>
      <c r="B241" s="318" t="s">
        <v>2972</v>
      </c>
      <c r="C241" s="319">
        <v>319332</v>
      </c>
      <c r="D241" s="319"/>
      <c r="E241" s="152">
        <f t="shared" ref="E241:E252" si="16">IF(C241&gt;0,D241/C241-1,IF(C241&lt;0,-(D241/C241-1),""))</f>
        <v>-1</v>
      </c>
      <c r="F241" s="315" t="str">
        <f t="shared" si="12"/>
        <v>是</v>
      </c>
      <c r="G241" s="240" t="str">
        <f t="shared" si="13"/>
        <v>项</v>
      </c>
    </row>
    <row r="242" ht="38" hidden="1" customHeight="1" spans="1:7">
      <c r="A242" s="261" t="s">
        <v>2973</v>
      </c>
      <c r="B242" s="318" t="s">
        <v>2974</v>
      </c>
      <c r="C242" s="319">
        <v>0</v>
      </c>
      <c r="D242" s="319"/>
      <c r="E242" s="152" t="str">
        <f t="shared" si="16"/>
        <v/>
      </c>
      <c r="F242" s="315" t="str">
        <f t="shared" si="12"/>
        <v>否</v>
      </c>
      <c r="G242" s="240" t="str">
        <f t="shared" si="13"/>
        <v>项</v>
      </c>
    </row>
    <row r="243" ht="38" hidden="1" customHeight="1" spans="1:7">
      <c r="A243" s="261" t="s">
        <v>2975</v>
      </c>
      <c r="B243" s="318" t="s">
        <v>2976</v>
      </c>
      <c r="C243" s="319">
        <v>33531</v>
      </c>
      <c r="D243" s="319"/>
      <c r="E243" s="152">
        <f t="shared" si="16"/>
        <v>-1</v>
      </c>
      <c r="F243" s="315" t="str">
        <f t="shared" si="12"/>
        <v>是</v>
      </c>
      <c r="G243" s="240" t="str">
        <f t="shared" si="13"/>
        <v>项</v>
      </c>
    </row>
    <row r="244" ht="38" hidden="1" customHeight="1" spans="1:7">
      <c r="A244" s="261" t="s">
        <v>2977</v>
      </c>
      <c r="B244" s="318" t="s">
        <v>2978</v>
      </c>
      <c r="C244" s="319">
        <v>0</v>
      </c>
      <c r="D244" s="319"/>
      <c r="E244" s="152" t="str">
        <f t="shared" si="16"/>
        <v/>
      </c>
      <c r="F244" s="315" t="str">
        <f t="shared" si="12"/>
        <v>否</v>
      </c>
      <c r="G244" s="240" t="str">
        <f t="shared" si="13"/>
        <v>项</v>
      </c>
    </row>
    <row r="245" ht="38" hidden="1" customHeight="1" spans="1:7">
      <c r="A245" s="261" t="s">
        <v>2979</v>
      </c>
      <c r="B245" s="318" t="s">
        <v>2980</v>
      </c>
      <c r="C245" s="319">
        <v>11523</v>
      </c>
      <c r="D245" s="319"/>
      <c r="E245" s="152">
        <f t="shared" si="16"/>
        <v>-1</v>
      </c>
      <c r="F245" s="315" t="str">
        <f t="shared" si="12"/>
        <v>是</v>
      </c>
      <c r="G245" s="240" t="str">
        <f t="shared" si="13"/>
        <v>项</v>
      </c>
    </row>
    <row r="246" ht="38" hidden="1" customHeight="1" spans="1:7">
      <c r="A246" s="261" t="s">
        <v>2981</v>
      </c>
      <c r="B246" s="318" t="s">
        <v>2982</v>
      </c>
      <c r="C246" s="319">
        <v>107712</v>
      </c>
      <c r="D246" s="319"/>
      <c r="E246" s="152">
        <f t="shared" si="16"/>
        <v>-1</v>
      </c>
      <c r="F246" s="315" t="str">
        <f t="shared" si="12"/>
        <v>是</v>
      </c>
      <c r="G246" s="240" t="str">
        <f t="shared" si="13"/>
        <v>项</v>
      </c>
    </row>
    <row r="247" ht="38" hidden="1" customHeight="1" spans="1:7">
      <c r="A247" s="261" t="s">
        <v>2983</v>
      </c>
      <c r="B247" s="318" t="s">
        <v>2984</v>
      </c>
      <c r="C247" s="319">
        <v>28500</v>
      </c>
      <c r="D247" s="319"/>
      <c r="E247" s="152">
        <f t="shared" si="16"/>
        <v>-1</v>
      </c>
      <c r="F247" s="315" t="str">
        <f t="shared" si="12"/>
        <v>是</v>
      </c>
      <c r="G247" s="240" t="str">
        <f t="shared" si="13"/>
        <v>项</v>
      </c>
    </row>
    <row r="248" ht="38" hidden="1" customHeight="1" spans="1:7">
      <c r="A248" s="261" t="s">
        <v>2985</v>
      </c>
      <c r="B248" s="318" t="s">
        <v>2986</v>
      </c>
      <c r="C248" s="319">
        <v>88082</v>
      </c>
      <c r="D248" s="319"/>
      <c r="E248" s="152">
        <f t="shared" si="16"/>
        <v>-1</v>
      </c>
      <c r="F248" s="315" t="str">
        <f t="shared" si="12"/>
        <v>是</v>
      </c>
      <c r="G248" s="240" t="str">
        <f t="shared" si="13"/>
        <v>项</v>
      </c>
    </row>
    <row r="249" ht="38" hidden="1" customHeight="1" spans="1:7">
      <c r="A249" s="261" t="s">
        <v>2987</v>
      </c>
      <c r="B249" s="318" t="s">
        <v>2988</v>
      </c>
      <c r="C249" s="319">
        <v>472803</v>
      </c>
      <c r="D249" s="319"/>
      <c r="E249" s="152">
        <f t="shared" si="16"/>
        <v>-1</v>
      </c>
      <c r="F249" s="315" t="str">
        <f t="shared" si="12"/>
        <v>是</v>
      </c>
      <c r="G249" s="240" t="str">
        <f t="shared" si="13"/>
        <v>项</v>
      </c>
    </row>
    <row r="250" ht="38" hidden="1" customHeight="1" spans="1:7">
      <c r="A250" s="261" t="s">
        <v>2989</v>
      </c>
      <c r="B250" s="318" t="s">
        <v>2990</v>
      </c>
      <c r="C250" s="319">
        <v>74197</v>
      </c>
      <c r="D250" s="319"/>
      <c r="E250" s="152">
        <f t="shared" si="16"/>
        <v>-1</v>
      </c>
      <c r="F250" s="315" t="str">
        <f t="shared" si="12"/>
        <v>是</v>
      </c>
      <c r="G250" s="240" t="str">
        <f t="shared" si="13"/>
        <v>项</v>
      </c>
    </row>
    <row r="251" ht="38" hidden="1" customHeight="1" spans="1:7">
      <c r="A251" s="261" t="s">
        <v>2991</v>
      </c>
      <c r="B251" s="318" t="s">
        <v>2992</v>
      </c>
      <c r="C251" s="319">
        <v>19776</v>
      </c>
      <c r="D251" s="319"/>
      <c r="E251" s="152">
        <f t="shared" si="16"/>
        <v>-1</v>
      </c>
      <c r="F251" s="315" t="str">
        <f t="shared" si="12"/>
        <v>是</v>
      </c>
      <c r="G251" s="240" t="str">
        <f t="shared" si="13"/>
        <v>项</v>
      </c>
    </row>
    <row r="252" ht="38" hidden="1" customHeight="1" spans="1:7">
      <c r="A252" s="261" t="s">
        <v>2993</v>
      </c>
      <c r="B252" s="318" t="s">
        <v>2994</v>
      </c>
      <c r="C252" s="319">
        <v>246653</v>
      </c>
      <c r="D252" s="319"/>
      <c r="E252" s="152">
        <f t="shared" si="16"/>
        <v>-1</v>
      </c>
      <c r="F252" s="315" t="str">
        <f t="shared" si="12"/>
        <v>是</v>
      </c>
      <c r="G252" s="240" t="str">
        <f t="shared" si="13"/>
        <v>项</v>
      </c>
    </row>
    <row r="253" ht="38" hidden="1" customHeight="1" spans="1:7">
      <c r="A253" s="261" t="s">
        <v>2995</v>
      </c>
      <c r="B253" s="255" t="s">
        <v>2996</v>
      </c>
      <c r="C253" s="317"/>
      <c r="D253" s="317"/>
      <c r="E253" s="152"/>
      <c r="F253" s="315" t="str">
        <f t="shared" si="12"/>
        <v>否</v>
      </c>
      <c r="G253" s="240" t="str">
        <f t="shared" si="13"/>
        <v>款</v>
      </c>
    </row>
    <row r="254" ht="38" hidden="1" customHeight="1" spans="1:7">
      <c r="A254" s="261" t="s">
        <v>2997</v>
      </c>
      <c r="B254" s="318" t="s">
        <v>2998</v>
      </c>
      <c r="C254" s="319">
        <v>0</v>
      </c>
      <c r="D254" s="319"/>
      <c r="E254" s="152" t="str">
        <f t="shared" ref="E254:E261" si="17">IF(C254&gt;0,D254/C254-1,IF(C254&lt;0,-(D254/C254-1),""))</f>
        <v/>
      </c>
      <c r="F254" s="315" t="str">
        <f t="shared" si="12"/>
        <v>否</v>
      </c>
      <c r="G254" s="240" t="str">
        <f t="shared" si="13"/>
        <v>项</v>
      </c>
    </row>
    <row r="255" ht="38" hidden="1" customHeight="1" spans="1:7">
      <c r="A255" s="261" t="s">
        <v>2999</v>
      </c>
      <c r="B255" s="318" t="s">
        <v>3000</v>
      </c>
      <c r="C255" s="319">
        <v>0</v>
      </c>
      <c r="D255" s="319"/>
      <c r="E255" s="152" t="str">
        <f t="shared" si="17"/>
        <v/>
      </c>
      <c r="F255" s="315" t="str">
        <f t="shared" si="12"/>
        <v>否</v>
      </c>
      <c r="G255" s="240" t="str">
        <f t="shared" si="13"/>
        <v>项</v>
      </c>
    </row>
    <row r="256" ht="38" hidden="1" customHeight="1" spans="1:7">
      <c r="A256" s="261" t="s">
        <v>3001</v>
      </c>
      <c r="B256" s="318" t="s">
        <v>3002</v>
      </c>
      <c r="C256" s="319">
        <v>0</v>
      </c>
      <c r="D256" s="319"/>
      <c r="E256" s="152" t="str">
        <f t="shared" si="17"/>
        <v/>
      </c>
      <c r="F256" s="315" t="str">
        <f t="shared" si="12"/>
        <v>否</v>
      </c>
      <c r="G256" s="240" t="str">
        <f t="shared" si="13"/>
        <v>项</v>
      </c>
    </row>
    <row r="257" ht="38" hidden="1" customHeight="1" spans="1:7">
      <c r="A257" s="261" t="s">
        <v>3003</v>
      </c>
      <c r="B257" s="318" t="s">
        <v>3004</v>
      </c>
      <c r="C257" s="319">
        <v>0</v>
      </c>
      <c r="D257" s="319"/>
      <c r="E257" s="152" t="str">
        <f t="shared" si="17"/>
        <v/>
      </c>
      <c r="F257" s="315" t="str">
        <f t="shared" si="12"/>
        <v>否</v>
      </c>
      <c r="G257" s="240" t="str">
        <f t="shared" si="13"/>
        <v>项</v>
      </c>
    </row>
    <row r="258" ht="38" hidden="1" customHeight="1" spans="1:7">
      <c r="A258" s="261" t="s">
        <v>3005</v>
      </c>
      <c r="B258" s="318" t="s">
        <v>3006</v>
      </c>
      <c r="C258" s="319">
        <v>34882</v>
      </c>
      <c r="D258" s="319"/>
      <c r="E258" s="152">
        <f t="shared" si="17"/>
        <v>-1</v>
      </c>
      <c r="F258" s="315" t="str">
        <f t="shared" si="12"/>
        <v>是</v>
      </c>
      <c r="G258" s="240" t="str">
        <f t="shared" si="13"/>
        <v>项</v>
      </c>
    </row>
    <row r="259" ht="38" hidden="1" customHeight="1" spans="1:7">
      <c r="A259" s="261" t="s">
        <v>3007</v>
      </c>
      <c r="B259" s="318" t="s">
        <v>3008</v>
      </c>
      <c r="C259" s="319">
        <v>30436</v>
      </c>
      <c r="D259" s="319"/>
      <c r="E259" s="152">
        <f t="shared" si="17"/>
        <v>-1</v>
      </c>
      <c r="F259" s="315" t="str">
        <f t="shared" si="12"/>
        <v>是</v>
      </c>
      <c r="G259" s="240" t="str">
        <f t="shared" si="13"/>
        <v>项</v>
      </c>
    </row>
    <row r="260" ht="38" customHeight="1" spans="1:6">
      <c r="A260" s="251"/>
      <c r="B260" s="252"/>
      <c r="C260" s="263"/>
      <c r="D260" s="263"/>
      <c r="E260" s="152" t="str">
        <f t="shared" si="17"/>
        <v/>
      </c>
      <c r="F260" s="315" t="str">
        <f>IF(LEN(A260)=3,"是",IF(B260&lt;&gt;"",IF(SUM(C260:D260)&lt;&gt;0,"是","否"),"是"))</f>
        <v>是</v>
      </c>
    </row>
    <row r="261" ht="38" customHeight="1" spans="1:6">
      <c r="A261" s="264"/>
      <c r="B261" s="265" t="s">
        <v>3009</v>
      </c>
      <c r="C261" s="253">
        <v>36774</v>
      </c>
      <c r="D261" s="253">
        <v>13543</v>
      </c>
      <c r="E261" s="152">
        <f t="shared" si="17"/>
        <v>-0.632</v>
      </c>
      <c r="F261" s="315" t="s">
        <v>3010</v>
      </c>
    </row>
    <row r="262" ht="36" customHeight="1" spans="1:6">
      <c r="A262" s="266" t="s">
        <v>3011</v>
      </c>
      <c r="B262" s="267" t="s">
        <v>121</v>
      </c>
      <c r="C262" s="268">
        <v>6169</v>
      </c>
      <c r="D262" s="268">
        <v>7718</v>
      </c>
      <c r="E262" s="269"/>
      <c r="F262" s="315" t="str">
        <f t="shared" ref="F261:F269" si="18">IF(LEN(A262)=3,"是",IF(B262&lt;&gt;"",IF(SUM(C262:D262)&lt;&gt;0,"是","否"),"是"))</f>
        <v>是</v>
      </c>
    </row>
    <row r="263" ht="36" customHeight="1" spans="1:6">
      <c r="A263" s="266" t="s">
        <v>3012</v>
      </c>
      <c r="B263" s="270" t="s">
        <v>3013</v>
      </c>
      <c r="C263" s="268">
        <f>SUM(C264:C265)</f>
        <v>985</v>
      </c>
      <c r="D263" s="268">
        <f>SUM(D264:D265)</f>
        <v>500</v>
      </c>
      <c r="E263" s="269"/>
      <c r="F263" s="315" t="str">
        <f t="shared" si="18"/>
        <v>是</v>
      </c>
    </row>
    <row r="264" ht="36" customHeight="1" spans="1:7">
      <c r="A264" s="271" t="s">
        <v>3014</v>
      </c>
      <c r="B264" s="272" t="s">
        <v>3015</v>
      </c>
      <c r="C264" s="273">
        <v>985</v>
      </c>
      <c r="D264" s="274">
        <v>500</v>
      </c>
      <c r="E264" s="275"/>
      <c r="F264" s="315" t="str">
        <f t="shared" si="18"/>
        <v>是</v>
      </c>
      <c r="G264" s="243"/>
    </row>
    <row r="265" ht="36" customHeight="1" spans="1:7">
      <c r="A265" s="271" t="s">
        <v>3016</v>
      </c>
      <c r="B265" s="272" t="s">
        <v>3017</v>
      </c>
      <c r="C265" s="273"/>
      <c r="D265" s="274"/>
      <c r="E265" s="275"/>
      <c r="F265" s="315" t="str">
        <f t="shared" si="18"/>
        <v>否</v>
      </c>
      <c r="G265" s="243"/>
    </row>
    <row r="266" ht="36" customHeight="1" spans="1:6">
      <c r="A266" s="276" t="s">
        <v>3018</v>
      </c>
      <c r="B266" s="277" t="s">
        <v>3019</v>
      </c>
      <c r="C266" s="278"/>
      <c r="D266" s="279"/>
      <c r="E266" s="280"/>
      <c r="F266" s="315" t="str">
        <f t="shared" si="18"/>
        <v>否</v>
      </c>
    </row>
    <row r="267" ht="36" customHeight="1" spans="1:6">
      <c r="A267" s="276" t="s">
        <v>3020</v>
      </c>
      <c r="B267" s="277" t="s">
        <v>3021</v>
      </c>
      <c r="C267" s="278">
        <v>5184</v>
      </c>
      <c r="D267" s="279">
        <v>7218</v>
      </c>
      <c r="E267" s="280"/>
      <c r="F267" s="315" t="str">
        <f t="shared" si="18"/>
        <v>是</v>
      </c>
    </row>
    <row r="268" ht="36" customHeight="1" spans="1:6">
      <c r="A268" s="276" t="s">
        <v>3022</v>
      </c>
      <c r="B268" s="281" t="s">
        <v>3023</v>
      </c>
      <c r="C268" s="268">
        <v>40900</v>
      </c>
      <c r="D268" s="282">
        <v>2500</v>
      </c>
      <c r="E268" s="280"/>
      <c r="F268" s="315" t="str">
        <f t="shared" si="18"/>
        <v>是</v>
      </c>
    </row>
    <row r="269" ht="38" customHeight="1" spans="1:6">
      <c r="A269" s="283"/>
      <c r="B269" s="284" t="s">
        <v>128</v>
      </c>
      <c r="C269" s="268">
        <f>C261+C263+C267+C268</f>
        <v>83843</v>
      </c>
      <c r="D269" s="268">
        <f>D261+D263+D267+D268</f>
        <v>23761</v>
      </c>
      <c r="E269" s="269"/>
      <c r="F269" s="315" t="s">
        <v>3010</v>
      </c>
    </row>
    <row r="270" spans="3:3">
      <c r="C270" s="285"/>
    </row>
    <row r="272" spans="3:3">
      <c r="C272" s="285"/>
    </row>
    <row r="274" spans="3:3">
      <c r="C274" s="285"/>
    </row>
    <row r="275" spans="3:3">
      <c r="C275" s="285"/>
    </row>
    <row r="277" spans="3:3">
      <c r="C277" s="285"/>
    </row>
    <row r="278" spans="3:3">
      <c r="C278" s="285"/>
    </row>
    <row r="279" spans="3:3">
      <c r="C279" s="285"/>
    </row>
    <row r="280" spans="3:3">
      <c r="C280" s="285"/>
    </row>
    <row r="282" spans="3:3">
      <c r="C282" s="285"/>
    </row>
  </sheetData>
  <autoFilter xmlns:etc="http://www.wps.cn/officeDocument/2017/etCustomData" ref="A3:G269" etc:filterBottomFollowUsedRange="0">
    <filterColumn colId="5">
      <customFilters>
        <customFilter operator="equal" val="是"/>
      </customFilters>
    </filterColumn>
    <filterColumn colId="6">
      <filters blank="1">
        <filter val="类"/>
        <filter val="款"/>
      </filters>
    </filterColumn>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F0"/>
  </sheetPr>
  <dimension ref="A1:XFD1048576"/>
  <sheetViews>
    <sheetView showGridLines="0" showZeros="0" view="pageBreakPreview" zoomScaleNormal="115" workbookViewId="0">
      <pane ySplit="1" topLeftCell="A26" activePane="bottomLeft" state="frozen"/>
      <selection/>
      <selection pane="bottomLeft" activeCell="E29" sqref="E29"/>
    </sheetView>
  </sheetViews>
  <sheetFormatPr defaultColWidth="9" defaultRowHeight="14.25"/>
  <cols>
    <col min="1" max="1" width="20.6333333333333" style="126" hidden="1" customWidth="1"/>
    <col min="2" max="2" width="50.75" style="126" customWidth="1"/>
    <col min="3" max="4" width="20.6333333333333" style="126" customWidth="1"/>
    <col min="5" max="5" width="20.6333333333333" style="288" customWidth="1"/>
    <col min="6" max="16356" width="9" style="126"/>
    <col min="16357" max="16357" width="45.6333333333333" style="126"/>
    <col min="16358" max="16384" width="9" style="126"/>
  </cols>
  <sheetData>
    <row r="1" s="237" customFormat="1" ht="40.5" customHeight="1" spans="1:16384">
      <c r="A1" s="245" t="s">
        <v>3024</v>
      </c>
      <c r="B1" s="245"/>
      <c r="C1" s="245"/>
      <c r="D1" s="245"/>
      <c r="E1" s="245"/>
      <c r="XFD1" s="126"/>
    </row>
    <row r="2" s="286" customFormat="1" ht="19.5" customHeight="1" spans="1:16384">
      <c r="A2" s="289"/>
      <c r="B2" s="290"/>
      <c r="C2" s="291"/>
      <c r="D2" s="290"/>
      <c r="E2" s="292" t="s">
        <v>2</v>
      </c>
      <c r="XFD2" s="126"/>
    </row>
    <row r="3" s="287" customFormat="1" ht="37.5" spans="1:16384">
      <c r="A3" s="293" t="s">
        <v>3</v>
      </c>
      <c r="B3" s="294" t="s">
        <v>4</v>
      </c>
      <c r="C3" s="149" t="s">
        <v>130</v>
      </c>
      <c r="D3" s="149" t="s">
        <v>6</v>
      </c>
      <c r="E3" s="149" t="s">
        <v>7</v>
      </c>
      <c r="XFD3" s="126"/>
    </row>
    <row r="4" s="287" customFormat="1" ht="36" customHeight="1" spans="1:16384">
      <c r="A4" s="254" t="s">
        <v>2505</v>
      </c>
      <c r="B4" s="252" t="s">
        <v>2506</v>
      </c>
      <c r="C4" s="253"/>
      <c r="D4" s="253"/>
      <c r="E4" s="172"/>
      <c r="XFD4" s="126"/>
    </row>
    <row r="5" s="126" customFormat="1" ht="36" customHeight="1" spans="1:5">
      <c r="A5" s="254" t="s">
        <v>2507</v>
      </c>
      <c r="B5" s="252" t="s">
        <v>2508</v>
      </c>
      <c r="C5" s="253"/>
      <c r="D5" s="253"/>
      <c r="E5" s="269"/>
    </row>
    <row r="6" s="126" customFormat="1" ht="36" customHeight="1" spans="1:5">
      <c r="A6" s="254" t="s">
        <v>2509</v>
      </c>
      <c r="B6" s="252" t="s">
        <v>2510</v>
      </c>
      <c r="C6" s="253"/>
      <c r="D6" s="253"/>
      <c r="E6" s="269"/>
    </row>
    <row r="7" s="126" customFormat="1" ht="36" customHeight="1" spans="1:5">
      <c r="A7" s="254" t="s">
        <v>2511</v>
      </c>
      <c r="B7" s="252" t="s">
        <v>2512</v>
      </c>
      <c r="C7" s="253"/>
      <c r="D7" s="253"/>
      <c r="E7" s="269"/>
    </row>
    <row r="8" s="126" customFormat="1" ht="36" customHeight="1" spans="1:5">
      <c r="A8" s="254" t="s">
        <v>2513</v>
      </c>
      <c r="B8" s="252" t="s">
        <v>2514</v>
      </c>
      <c r="C8" s="253"/>
      <c r="D8" s="253"/>
      <c r="E8" s="269"/>
    </row>
    <row r="9" s="126" customFormat="1" ht="36" customHeight="1" spans="1:5">
      <c r="A9" s="254" t="s">
        <v>2515</v>
      </c>
      <c r="B9" s="252" t="s">
        <v>2516</v>
      </c>
      <c r="C9" s="253"/>
      <c r="D9" s="253"/>
      <c r="E9" s="269"/>
    </row>
    <row r="10" s="126" customFormat="1" ht="36" customHeight="1" spans="1:5">
      <c r="A10" s="254" t="s">
        <v>2517</v>
      </c>
      <c r="B10" s="252" t="s">
        <v>2518</v>
      </c>
      <c r="C10" s="179">
        <v>10000</v>
      </c>
      <c r="D10" s="179">
        <v>10000</v>
      </c>
      <c r="E10" s="152">
        <f>IF(C10&gt;0,D10/C10-1,IF(C10&lt;0,-(D10/C10-1),""))</f>
        <v>0</v>
      </c>
    </row>
    <row r="11" s="126" customFormat="1" ht="36" customHeight="1" spans="1:5">
      <c r="A11" s="254" t="s">
        <v>2519</v>
      </c>
      <c r="B11" s="255" t="s">
        <v>2520</v>
      </c>
      <c r="C11" s="295">
        <v>7000</v>
      </c>
      <c r="D11" s="295">
        <v>10000</v>
      </c>
      <c r="E11" s="152">
        <f>IF(C11&gt;0,D11/C11-1,IF(C11&lt;0,-(D11/C11-1),""))</f>
        <v>0.429</v>
      </c>
    </row>
    <row r="12" s="126" customFormat="1" ht="36" customHeight="1" spans="1:5">
      <c r="A12" s="254" t="s">
        <v>2521</v>
      </c>
      <c r="B12" s="255" t="s">
        <v>2522</v>
      </c>
      <c r="C12" s="295">
        <v>3000</v>
      </c>
      <c r="D12" s="295">
        <v>0</v>
      </c>
      <c r="E12" s="152">
        <f>IF(C12&gt;0,D12/C12-1,IF(C12&lt;0,-(D12/C12-1),""))</f>
        <v>-1</v>
      </c>
    </row>
    <row r="13" s="126" customFormat="1" ht="36" customHeight="1" spans="1:5">
      <c r="A13" s="254" t="s">
        <v>2523</v>
      </c>
      <c r="B13" s="255" t="s">
        <v>2524</v>
      </c>
      <c r="C13" s="295"/>
      <c r="D13" s="295">
        <v>0</v>
      </c>
      <c r="E13" s="152" t="str">
        <f>IF(C13&gt;0,D13/C13-1,IF(C13&lt;0,-(D13/C13-1),""))</f>
        <v/>
      </c>
    </row>
    <row r="14" s="126" customFormat="1" ht="36" customHeight="1" spans="1:5">
      <c r="A14" s="254" t="s">
        <v>2525</v>
      </c>
      <c r="B14" s="255" t="s">
        <v>2526</v>
      </c>
      <c r="C14" s="295"/>
      <c r="D14" s="295">
        <v>0</v>
      </c>
      <c r="E14" s="152" t="str">
        <f>IF(C14&gt;0,D14/C14-1,IF(C14&lt;0,-(D14/C14-1),""))</f>
        <v/>
      </c>
    </row>
    <row r="15" s="126" customFormat="1" ht="36" customHeight="1" spans="1:5">
      <c r="A15" s="254" t="s">
        <v>2527</v>
      </c>
      <c r="B15" s="255" t="s">
        <v>2528</v>
      </c>
      <c r="C15" s="295">
        <v>0</v>
      </c>
      <c r="D15" s="295">
        <v>0</v>
      </c>
      <c r="E15" s="280"/>
    </row>
    <row r="16" s="126" customFormat="1" ht="36" customHeight="1" spans="1:5">
      <c r="A16" s="296" t="s">
        <v>2529</v>
      </c>
      <c r="B16" s="135" t="s">
        <v>2530</v>
      </c>
      <c r="C16" s="253"/>
      <c r="D16" s="253"/>
      <c r="E16" s="269"/>
    </row>
    <row r="17" s="126" customFormat="1" ht="36" customHeight="1" spans="1:5">
      <c r="A17" s="296" t="s">
        <v>2531</v>
      </c>
      <c r="B17" s="135" t="s">
        <v>2532</v>
      </c>
      <c r="C17" s="253"/>
      <c r="D17" s="253"/>
      <c r="E17" s="269"/>
    </row>
    <row r="18" s="126" customFormat="1" ht="36" customHeight="1" spans="1:5">
      <c r="A18" s="296" t="s">
        <v>2537</v>
      </c>
      <c r="B18" s="135" t="s">
        <v>2538</v>
      </c>
      <c r="C18" s="253"/>
      <c r="D18" s="253"/>
      <c r="E18" s="269"/>
    </row>
    <row r="19" s="126" customFormat="1" ht="36" customHeight="1" spans="1:5">
      <c r="A19" s="296" t="s">
        <v>2539</v>
      </c>
      <c r="B19" s="135" t="s">
        <v>2540</v>
      </c>
      <c r="C19" s="253"/>
      <c r="D19" s="253"/>
      <c r="E19" s="269"/>
    </row>
    <row r="20" s="126" customFormat="1" ht="36" customHeight="1" spans="1:5">
      <c r="A20" s="296" t="s">
        <v>2541</v>
      </c>
      <c r="B20" s="135" t="s">
        <v>2542</v>
      </c>
      <c r="C20" s="253"/>
      <c r="D20" s="253"/>
      <c r="E20" s="269"/>
    </row>
    <row r="21" s="126" customFormat="1" ht="36" customHeight="1" spans="1:5">
      <c r="A21" s="254" t="s">
        <v>2543</v>
      </c>
      <c r="B21" s="252" t="s">
        <v>2544</v>
      </c>
      <c r="C21" s="253"/>
      <c r="D21" s="253"/>
      <c r="E21" s="269"/>
    </row>
    <row r="22" s="126" customFormat="1" ht="36" customHeight="1" spans="1:5">
      <c r="A22" s="254" t="s">
        <v>2545</v>
      </c>
      <c r="B22" s="252" t="s">
        <v>2546</v>
      </c>
      <c r="C22" s="297">
        <v>255</v>
      </c>
      <c r="D22" s="297">
        <v>150</v>
      </c>
      <c r="E22" s="152">
        <f t="shared" ref="E22:E27" si="0">IF(C22&gt;0,D22/C22-1,IF(C22&lt;0,-(D22/C22-1),""))</f>
        <v>-0.412</v>
      </c>
    </row>
    <row r="23" s="126" customFormat="1" ht="36" customHeight="1" spans="1:5">
      <c r="A23" s="254" t="s">
        <v>2547</v>
      </c>
      <c r="B23" s="252" t="s">
        <v>2548</v>
      </c>
      <c r="C23" s="253"/>
      <c r="D23" s="253"/>
      <c r="E23" s="269"/>
    </row>
    <row r="24" s="126" customFormat="1" ht="36" customHeight="1" spans="1:5">
      <c r="A24" s="254" t="s">
        <v>2549</v>
      </c>
      <c r="B24" s="252" t="s">
        <v>2550</v>
      </c>
      <c r="C24" s="298"/>
      <c r="D24" s="298"/>
      <c r="E24" s="298"/>
    </row>
    <row r="25" s="126" customFormat="1" ht="36" customHeight="1" spans="1:5">
      <c r="A25" s="254" t="s">
        <v>2551</v>
      </c>
      <c r="B25" s="252" t="s">
        <v>2552</v>
      </c>
      <c r="C25" s="179">
        <v>16</v>
      </c>
      <c r="D25" s="179">
        <v>6</v>
      </c>
      <c r="E25" s="152">
        <f t="shared" si="0"/>
        <v>-0.625</v>
      </c>
    </row>
    <row r="26" s="126" customFormat="1" ht="36" customHeight="1" spans="1:5">
      <c r="A26" s="254"/>
      <c r="B26" s="255"/>
      <c r="C26" s="299">
        <v>0</v>
      </c>
      <c r="D26" s="299">
        <v>0</v>
      </c>
      <c r="E26" s="280"/>
    </row>
    <row r="27" s="126" customFormat="1" ht="36" customHeight="1" spans="1:5">
      <c r="A27" s="264"/>
      <c r="B27" s="265" t="s">
        <v>2553</v>
      </c>
      <c r="C27" s="253">
        <v>10271</v>
      </c>
      <c r="D27" s="253">
        <v>10156</v>
      </c>
      <c r="E27" s="152">
        <f t="shared" si="0"/>
        <v>-0.011</v>
      </c>
    </row>
    <row r="28" s="126" customFormat="1" ht="36" customHeight="1" spans="1:5">
      <c r="A28" s="300">
        <v>105</v>
      </c>
      <c r="B28" s="301" t="s">
        <v>2554</v>
      </c>
      <c r="C28" s="268"/>
      <c r="D28" s="282"/>
      <c r="E28" s="302"/>
    </row>
    <row r="29" s="126" customFormat="1" ht="36" customHeight="1" spans="1:5">
      <c r="A29" s="303">
        <v>110</v>
      </c>
      <c r="B29" s="304" t="s">
        <v>60</v>
      </c>
      <c r="C29" s="268">
        <v>7706</v>
      </c>
      <c r="D29" s="268">
        <v>13605</v>
      </c>
      <c r="E29" s="152">
        <f t="shared" ref="E29:E31" si="1">IF(C29&gt;0,D29/C29-1,IF(C29&lt;0,-(D29/C29-1),""))</f>
        <v>0.766</v>
      </c>
    </row>
    <row r="30" s="126" customFormat="1" ht="36" customHeight="1" spans="1:5">
      <c r="A30" s="303">
        <v>11004</v>
      </c>
      <c r="B30" s="304" t="s">
        <v>2555</v>
      </c>
      <c r="C30" s="268">
        <v>2500</v>
      </c>
      <c r="D30" s="268">
        <v>5921</v>
      </c>
      <c r="E30" s="152">
        <f t="shared" ref="E30:E36" si="2">IF(C30&gt;0,D30/C30-1,IF(C30&lt;0,-(D30/C30-1),""))</f>
        <v>1.368</v>
      </c>
    </row>
    <row r="31" s="126" customFormat="1" ht="36" customHeight="1" spans="1:5">
      <c r="A31" s="305">
        <v>1100402</v>
      </c>
      <c r="B31" s="306" t="s">
        <v>2556</v>
      </c>
      <c r="C31" s="278">
        <v>2500</v>
      </c>
      <c r="D31" s="279">
        <v>5921</v>
      </c>
      <c r="E31" s="152">
        <f t="shared" si="2"/>
        <v>1.368</v>
      </c>
    </row>
    <row r="32" s="126" customFormat="1" ht="36" customHeight="1" spans="1:5">
      <c r="A32" s="305">
        <v>1100403</v>
      </c>
      <c r="B32" s="306" t="s">
        <v>2557</v>
      </c>
      <c r="C32" s="278"/>
      <c r="D32" s="279"/>
      <c r="E32" s="152" t="str">
        <f t="shared" si="2"/>
        <v/>
      </c>
    </row>
    <row r="33" s="126" customFormat="1" ht="36" customHeight="1" spans="1:5">
      <c r="A33" s="305">
        <v>11008</v>
      </c>
      <c r="B33" s="306" t="s">
        <v>63</v>
      </c>
      <c r="C33" s="278">
        <v>2572</v>
      </c>
      <c r="D33" s="279">
        <v>5184</v>
      </c>
      <c r="E33" s="152">
        <f t="shared" si="2"/>
        <v>1.016</v>
      </c>
    </row>
    <row r="34" s="126" customFormat="1" ht="36" customHeight="1" spans="1:5">
      <c r="A34" s="305">
        <v>11009</v>
      </c>
      <c r="B34" s="306" t="s">
        <v>64</v>
      </c>
      <c r="C34" s="278">
        <v>1634</v>
      </c>
      <c r="D34" s="279">
        <v>0</v>
      </c>
      <c r="E34" s="152">
        <f t="shared" si="2"/>
        <v>-1</v>
      </c>
    </row>
    <row r="35" s="126" customFormat="1" ht="36" customHeight="1" spans="1:5">
      <c r="A35" s="307"/>
      <c r="B35" s="308" t="s">
        <v>2558</v>
      </c>
      <c r="C35" s="278">
        <v>1000</v>
      </c>
      <c r="D35" s="279">
        <v>2500</v>
      </c>
      <c r="E35" s="152">
        <f t="shared" si="2"/>
        <v>1.5</v>
      </c>
    </row>
    <row r="36" s="126" customFormat="1" ht="36" customHeight="1" spans="1:5">
      <c r="A36" s="307"/>
      <c r="B36" s="309" t="s">
        <v>68</v>
      </c>
      <c r="C36" s="268">
        <f>C27+C29</f>
        <v>17977</v>
      </c>
      <c r="D36" s="268">
        <v>23761</v>
      </c>
      <c r="E36" s="152">
        <f t="shared" si="2"/>
        <v>0.322</v>
      </c>
    </row>
    <row r="37" s="126" customFormat="1" spans="3:5">
      <c r="C37" s="310"/>
      <c r="D37" s="310"/>
      <c r="E37" s="288"/>
    </row>
    <row r="38" s="126" customFormat="1" spans="5:5">
      <c r="E38" s="288"/>
    </row>
    <row r="39" s="126" customFormat="1" spans="3:5">
      <c r="C39" s="310"/>
      <c r="D39" s="310"/>
      <c r="E39" s="288"/>
    </row>
    <row r="40" s="126" customFormat="1" spans="5:5">
      <c r="E40" s="288"/>
    </row>
    <row r="41" s="126" customFormat="1" spans="3:5">
      <c r="C41" s="310"/>
      <c r="D41" s="310"/>
      <c r="E41" s="288"/>
    </row>
    <row r="42" s="126" customFormat="1" spans="3:5">
      <c r="C42" s="310"/>
      <c r="D42" s="310"/>
      <c r="E42" s="288"/>
    </row>
    <row r="43" s="126" customFormat="1" spans="5:5">
      <c r="E43" s="288"/>
    </row>
    <row r="44" s="126" customFormat="1" spans="3:5">
      <c r="C44" s="310"/>
      <c r="D44" s="310"/>
      <c r="E44" s="288"/>
    </row>
    <row r="45" s="126" customFormat="1" spans="3:5">
      <c r="C45" s="310"/>
      <c r="D45" s="310"/>
      <c r="E45" s="288"/>
    </row>
    <row r="46" s="126" customFormat="1" spans="3:5">
      <c r="C46" s="310"/>
      <c r="D46" s="310"/>
      <c r="E46" s="288"/>
    </row>
    <row r="47" s="126" customFormat="1" spans="3:5">
      <c r="C47" s="310"/>
      <c r="D47" s="310"/>
      <c r="E47" s="288"/>
    </row>
    <row r="48" s="126" customFormat="1" spans="5:5">
      <c r="E48" s="288"/>
    </row>
    <row r="49" s="126" customFormat="1" spans="3:5">
      <c r="C49" s="310"/>
      <c r="D49" s="310"/>
      <c r="E49" s="288"/>
    </row>
    <row r="1048575" s="126" customFormat="1"/>
    <row r="1048576" s="126" customFormat="1"/>
  </sheetData>
  <mergeCells count="1">
    <mergeCell ref="A1:E1"/>
  </mergeCells>
  <conditionalFormatting sqref="B28">
    <cfRule type="expression" dxfId="1" priority="6" stopIfTrue="1">
      <formula>"len($A:$A)=3"</formula>
    </cfRule>
  </conditionalFormatting>
  <conditionalFormatting sqref="B30">
    <cfRule type="expression" dxfId="1" priority="2" stopIfTrue="1">
      <formula>"len($A:$A)=3"</formula>
    </cfRule>
  </conditionalFormatting>
  <conditionalFormatting sqref="B32">
    <cfRule type="expression" dxfId="1" priority="1" stopIfTrue="1">
      <formula>"len($A:$A)=3"</formula>
    </cfRule>
  </conditionalFormatting>
  <conditionalFormatting sqref="C28:C33 D29:D32">
    <cfRule type="expression" dxfId="1" priority="5" stopIfTrue="1">
      <formula>"len($A:$A)=3"</formula>
    </cfRule>
  </conditionalFormatting>
  <conditionalFormatting sqref="D28 D31:D33">
    <cfRule type="expression" dxfId="1" priority="4" stopIfTrue="1">
      <formula>"len($A:$A)=3"</formula>
    </cfRule>
  </conditionalFormatting>
  <conditionalFormatting sqref="B29 B31">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F0"/>
  </sheetPr>
  <dimension ref="A1:XFD1048576"/>
  <sheetViews>
    <sheetView showGridLines="0" showZeros="0" view="pageBreakPreview" zoomScaleNormal="115" workbookViewId="0">
      <pane ySplit="1" topLeftCell="A2" activePane="bottomLeft" state="frozen"/>
      <selection/>
      <selection pane="bottomLeft" activeCell="E13" sqref="E13"/>
    </sheetView>
  </sheetViews>
  <sheetFormatPr defaultColWidth="9" defaultRowHeight="18.75"/>
  <cols>
    <col min="1" max="1" width="21.5" style="240" hidden="1" customWidth="1"/>
    <col min="2" max="2" width="50.75" style="242" customWidth="1"/>
    <col min="3" max="4" width="20.6333333333333" style="242" customWidth="1"/>
    <col min="5" max="5" width="20.6333333333333" style="244" customWidth="1"/>
    <col min="6" max="16382" width="9" style="240"/>
    <col min="16383" max="16384" width="9" style="243"/>
  </cols>
  <sheetData>
    <row r="1" s="237" customFormat="1" ht="45" customHeight="1" spans="1:16384">
      <c r="A1" s="245"/>
      <c r="B1" s="246" t="s">
        <v>3025</v>
      </c>
      <c r="C1" s="246"/>
      <c r="D1" s="246"/>
      <c r="E1" s="246"/>
      <c r="XFA1" s="240"/>
      <c r="XFB1" s="240"/>
      <c r="XFC1" s="243"/>
      <c r="XFD1" s="243"/>
    </row>
    <row r="2" s="238" customFormat="1" ht="19.5" customHeight="1" spans="2:16384">
      <c r="B2" s="242"/>
      <c r="C2" s="242"/>
      <c r="D2" s="242"/>
      <c r="E2" s="247" t="s">
        <v>2</v>
      </c>
      <c r="XFC2" s="243"/>
      <c r="XFD2" s="243"/>
    </row>
    <row r="3" s="239" customFormat="1" ht="45" customHeight="1" spans="1:16384">
      <c r="A3" s="248" t="s">
        <v>3</v>
      </c>
      <c r="B3" s="249" t="s">
        <v>4</v>
      </c>
      <c r="C3" s="250" t="s">
        <v>130</v>
      </c>
      <c r="D3" s="250" t="s">
        <v>6</v>
      </c>
      <c r="E3" s="250" t="s">
        <v>7</v>
      </c>
      <c r="XFC3" s="243"/>
      <c r="XFD3" s="243"/>
    </row>
    <row r="4" s="240" customFormat="1" ht="36" customHeight="1" spans="1:16384">
      <c r="A4" s="251" t="s">
        <v>82</v>
      </c>
      <c r="B4" s="252" t="s">
        <v>2560</v>
      </c>
      <c r="C4" s="253">
        <v>15</v>
      </c>
      <c r="D4" s="253">
        <v>1</v>
      </c>
      <c r="E4" s="172"/>
      <c r="XFC4" s="243"/>
      <c r="XFD4" s="243"/>
    </row>
    <row r="5" s="240" customFormat="1" ht="36" customHeight="1" spans="1:16384">
      <c r="A5" s="254" t="s">
        <v>2561</v>
      </c>
      <c r="B5" s="255" t="s">
        <v>2562</v>
      </c>
      <c r="C5" s="179">
        <v>15</v>
      </c>
      <c r="D5" s="179">
        <v>1</v>
      </c>
      <c r="E5" s="152">
        <v>0</v>
      </c>
      <c r="XFC5" s="243"/>
      <c r="XFD5" s="243"/>
    </row>
    <row r="6" s="240" customFormat="1" ht="36" customHeight="1" spans="1:16384">
      <c r="A6" s="251" t="s">
        <v>84</v>
      </c>
      <c r="B6" s="252" t="s">
        <v>2591</v>
      </c>
      <c r="C6" s="253"/>
      <c r="D6" s="253"/>
      <c r="E6" s="172"/>
      <c r="XFC6" s="243"/>
      <c r="XFD6" s="243"/>
    </row>
    <row r="7" s="240" customFormat="1" ht="36" customHeight="1" spans="1:16384">
      <c r="A7" s="251" t="s">
        <v>88</v>
      </c>
      <c r="B7" s="252" t="s">
        <v>2611</v>
      </c>
      <c r="C7" s="253"/>
      <c r="D7" s="253"/>
      <c r="E7" s="172"/>
      <c r="XFC7" s="243"/>
      <c r="XFD7" s="243"/>
    </row>
    <row r="8" s="240" customFormat="1" ht="36" customHeight="1" spans="1:16384">
      <c r="A8" s="251" t="s">
        <v>90</v>
      </c>
      <c r="B8" s="252" t="s">
        <v>2623</v>
      </c>
      <c r="C8" s="171">
        <v>1455</v>
      </c>
      <c r="D8" s="171">
        <v>501</v>
      </c>
      <c r="E8" s="172">
        <v>0.039</v>
      </c>
      <c r="XFC8" s="243"/>
      <c r="XFD8" s="243"/>
    </row>
    <row r="9" s="240" customFormat="1" ht="36" customHeight="1" spans="1:16384">
      <c r="A9" s="254" t="s">
        <v>2624</v>
      </c>
      <c r="B9" s="255" t="s">
        <v>2625</v>
      </c>
      <c r="C9" s="179">
        <v>1000</v>
      </c>
      <c r="D9" s="179">
        <v>171</v>
      </c>
      <c r="E9" s="152">
        <v>0.036</v>
      </c>
      <c r="XFC9" s="243"/>
      <c r="XFD9" s="243"/>
    </row>
    <row r="10" s="240" customFormat="1" ht="36" customHeight="1" spans="1:16384">
      <c r="A10" s="254" t="s">
        <v>2650</v>
      </c>
      <c r="B10" s="255" t="s">
        <v>2651</v>
      </c>
      <c r="C10" s="179">
        <v>200</v>
      </c>
      <c r="D10" s="179">
        <v>330</v>
      </c>
      <c r="E10" s="152">
        <v>0.041</v>
      </c>
      <c r="XFC10" s="243"/>
      <c r="XFD10" s="243"/>
    </row>
    <row r="11" s="241" customFormat="1" ht="36" customHeight="1" spans="1:16384">
      <c r="A11" s="251"/>
      <c r="B11" s="256" t="s">
        <v>2671</v>
      </c>
      <c r="C11" s="257">
        <v>255</v>
      </c>
      <c r="D11" s="253"/>
      <c r="E11" s="152"/>
      <c r="XFC11" s="243"/>
      <c r="XFD11" s="243"/>
    </row>
    <row r="12" s="241" customFormat="1" ht="36" customHeight="1" spans="1:16384">
      <c r="A12" s="251" t="s">
        <v>92</v>
      </c>
      <c r="B12" s="252" t="s">
        <v>2714</v>
      </c>
      <c r="C12" s="253">
        <v>395</v>
      </c>
      <c r="D12" s="253">
        <v>349</v>
      </c>
      <c r="E12" s="152">
        <v>0.048</v>
      </c>
      <c r="XFC12" s="243"/>
      <c r="XFD12" s="243"/>
    </row>
    <row r="13" s="242" customFormat="1" ht="36" customHeight="1" spans="1:16384">
      <c r="A13" s="254" t="s">
        <v>2715</v>
      </c>
      <c r="B13" s="255" t="s">
        <v>2716</v>
      </c>
      <c r="C13" s="179">
        <v>85</v>
      </c>
      <c r="D13" s="179">
        <v>205</v>
      </c>
      <c r="E13" s="152">
        <v>0.057</v>
      </c>
      <c r="XFC13" s="243"/>
      <c r="XFD13" s="243"/>
    </row>
    <row r="14" s="241" customFormat="1" ht="36" customHeight="1" spans="1:16384">
      <c r="A14" s="258">
        <v>21372</v>
      </c>
      <c r="B14" s="259" t="s">
        <v>2724</v>
      </c>
      <c r="C14" s="179">
        <v>310</v>
      </c>
      <c r="D14" s="179">
        <v>144</v>
      </c>
      <c r="E14" s="152">
        <v>0.036</v>
      </c>
      <c r="XFC14" s="243"/>
      <c r="XFD14" s="243"/>
    </row>
    <row r="15" s="243" customFormat="1" ht="36" customHeight="1" spans="1:5">
      <c r="A15" s="251" t="s">
        <v>94</v>
      </c>
      <c r="B15" s="252" t="s">
        <v>2745</v>
      </c>
      <c r="C15" s="253"/>
      <c r="D15" s="253"/>
      <c r="E15" s="172"/>
    </row>
    <row r="16" s="240" customFormat="1" ht="36" customHeight="1" spans="1:16384">
      <c r="A16" s="251" t="s">
        <v>96</v>
      </c>
      <c r="B16" s="252" t="s">
        <v>2843</v>
      </c>
      <c r="C16" s="253"/>
      <c r="D16" s="253"/>
      <c r="E16" s="172"/>
      <c r="XFC16" s="243"/>
      <c r="XFD16" s="243"/>
    </row>
    <row r="17" s="243" customFormat="1" ht="36" customHeight="1" spans="1:5">
      <c r="A17" s="251" t="s">
        <v>118</v>
      </c>
      <c r="B17" s="252" t="s">
        <v>2850</v>
      </c>
      <c r="C17" s="253">
        <v>215</v>
      </c>
      <c r="D17" s="253">
        <v>772</v>
      </c>
      <c r="E17" s="152">
        <v>-0.97</v>
      </c>
    </row>
    <row r="18" s="242" customFormat="1" ht="36" customHeight="1" spans="1:16384">
      <c r="A18" s="260" t="s">
        <v>2851</v>
      </c>
      <c r="B18" s="255" t="s">
        <v>2852</v>
      </c>
      <c r="C18" s="179">
        <v>0</v>
      </c>
      <c r="D18" s="179">
        <v>0</v>
      </c>
      <c r="E18" s="152">
        <v>-1</v>
      </c>
      <c r="XFC18" s="243"/>
      <c r="XFD18" s="243"/>
    </row>
    <row r="19" s="242" customFormat="1" ht="36" customHeight="1" spans="1:16384">
      <c r="A19" s="260" t="s">
        <v>2877</v>
      </c>
      <c r="B19" s="255" t="s">
        <v>2878</v>
      </c>
      <c r="C19" s="179">
        <v>215</v>
      </c>
      <c r="D19" s="179">
        <v>772</v>
      </c>
      <c r="E19" s="152">
        <v>0.077</v>
      </c>
      <c r="XFC19" s="243"/>
      <c r="XFD19" s="243"/>
    </row>
    <row r="20" s="243" customFormat="1" ht="36" customHeight="1" spans="1:5">
      <c r="A20" s="251" t="s">
        <v>114</v>
      </c>
      <c r="B20" s="252" t="s">
        <v>2900</v>
      </c>
      <c r="C20" s="253">
        <v>10475</v>
      </c>
      <c r="D20" s="253">
        <v>11890</v>
      </c>
      <c r="E20" s="172"/>
    </row>
    <row r="21" s="243" customFormat="1" ht="36" customHeight="1" spans="1:5">
      <c r="A21" s="251" t="s">
        <v>116</v>
      </c>
      <c r="B21" s="252" t="s">
        <v>2933</v>
      </c>
      <c r="C21" s="253">
        <v>30</v>
      </c>
      <c r="D21" s="253">
        <v>30</v>
      </c>
      <c r="E21" s="152">
        <v>-0.552</v>
      </c>
    </row>
    <row r="22" s="243" customFormat="1" ht="36" customHeight="1" spans="1:5">
      <c r="A22" s="261">
        <v>23304</v>
      </c>
      <c r="B22" s="255" t="s">
        <v>2934</v>
      </c>
      <c r="C22" s="179">
        <v>30</v>
      </c>
      <c r="D22" s="179">
        <v>30</v>
      </c>
      <c r="E22" s="152">
        <v>-0.552</v>
      </c>
    </row>
    <row r="23" s="240" customFormat="1" ht="36" customHeight="1" spans="1:16384">
      <c r="A23" s="262" t="s">
        <v>2967</v>
      </c>
      <c r="B23" s="252" t="s">
        <v>2968</v>
      </c>
      <c r="C23" s="253"/>
      <c r="D23" s="253"/>
      <c r="E23" s="152" t="s">
        <v>3026</v>
      </c>
      <c r="XFC23" s="243"/>
      <c r="XFD23" s="243"/>
    </row>
    <row r="24" s="240" customFormat="1" ht="36" customHeight="1" spans="1:16384">
      <c r="A24" s="251"/>
      <c r="B24" s="252"/>
      <c r="C24" s="263"/>
      <c r="D24" s="263"/>
      <c r="E24" s="152" t="s">
        <v>3026</v>
      </c>
      <c r="XFC24" s="243"/>
      <c r="XFD24" s="243"/>
    </row>
    <row r="25" s="240" customFormat="1" ht="36" customHeight="1" spans="1:16384">
      <c r="A25" s="264"/>
      <c r="B25" s="265" t="s">
        <v>3009</v>
      </c>
      <c r="C25" s="253">
        <f>C21+C20+C17+C12+C8+C4</f>
        <v>12585</v>
      </c>
      <c r="D25" s="253">
        <f>D21+D20+D17+D12+D8+D4</f>
        <v>13543</v>
      </c>
      <c r="E25" s="152">
        <v>-0.632</v>
      </c>
      <c r="XFC25" s="243"/>
      <c r="XFD25" s="243"/>
    </row>
    <row r="26" s="240" customFormat="1" ht="36" customHeight="1" spans="1:16384">
      <c r="A26" s="266" t="s">
        <v>3011</v>
      </c>
      <c r="B26" s="267" t="s">
        <v>121</v>
      </c>
      <c r="C26" s="268">
        <v>4392</v>
      </c>
      <c r="D26" s="268">
        <v>7118</v>
      </c>
      <c r="E26" s="269"/>
      <c r="XFC26" s="243"/>
      <c r="XFD26" s="243"/>
    </row>
    <row r="27" s="240" customFormat="1" ht="36" customHeight="1" spans="1:16384">
      <c r="A27" s="266" t="s">
        <v>3012</v>
      </c>
      <c r="B27" s="270" t="s">
        <v>3013</v>
      </c>
      <c r="C27" s="268">
        <v>500</v>
      </c>
      <c r="D27" s="268">
        <v>500</v>
      </c>
      <c r="E27" s="269"/>
      <c r="XFC27" s="243"/>
      <c r="XFD27" s="243"/>
    </row>
    <row r="28" s="240" customFormat="1" ht="36" customHeight="1" spans="1:16384">
      <c r="A28" s="271" t="s">
        <v>3014</v>
      </c>
      <c r="B28" s="272" t="s">
        <v>3015</v>
      </c>
      <c r="C28" s="273">
        <v>500</v>
      </c>
      <c r="D28" s="274">
        <v>500</v>
      </c>
      <c r="E28" s="275"/>
      <c r="XFC28" s="243"/>
      <c r="XFD28" s="243"/>
    </row>
    <row r="29" s="240" customFormat="1" ht="36" customHeight="1" spans="1:16384">
      <c r="A29" s="271" t="s">
        <v>3016</v>
      </c>
      <c r="B29" s="272" t="s">
        <v>3017</v>
      </c>
      <c r="C29" s="273"/>
      <c r="D29" s="274"/>
      <c r="E29" s="275"/>
      <c r="XFC29" s="243"/>
      <c r="XFD29" s="243"/>
    </row>
    <row r="30" s="240" customFormat="1" ht="36" customHeight="1" spans="1:16384">
      <c r="A30" s="276" t="s">
        <v>3018</v>
      </c>
      <c r="B30" s="277" t="s">
        <v>3019</v>
      </c>
      <c r="C30" s="278"/>
      <c r="D30" s="279"/>
      <c r="E30" s="280"/>
      <c r="XFC30" s="243"/>
      <c r="XFD30" s="243"/>
    </row>
    <row r="31" s="240" customFormat="1" ht="36" customHeight="1" spans="1:16384">
      <c r="A31" s="276" t="s">
        <v>3020</v>
      </c>
      <c r="B31" s="277" t="s">
        <v>3021</v>
      </c>
      <c r="C31" s="278">
        <v>3892</v>
      </c>
      <c r="D31" s="279">
        <v>7218</v>
      </c>
      <c r="E31" s="280"/>
      <c r="XFC31" s="243"/>
      <c r="XFD31" s="243"/>
    </row>
    <row r="32" s="240" customFormat="1" ht="36" customHeight="1" spans="1:16384">
      <c r="A32" s="276" t="s">
        <v>3022</v>
      </c>
      <c r="B32" s="281" t="s">
        <v>3023</v>
      </c>
      <c r="C32" s="268">
        <v>1000</v>
      </c>
      <c r="D32" s="282">
        <v>2500</v>
      </c>
      <c r="E32" s="280"/>
      <c r="XFC32" s="243"/>
      <c r="XFD32" s="243"/>
    </row>
    <row r="33" s="240" customFormat="1" ht="36" customHeight="1" spans="1:16384">
      <c r="A33" s="283"/>
      <c r="B33" s="284" t="s">
        <v>128</v>
      </c>
      <c r="C33" s="268">
        <f>C25+C26+C32</f>
        <v>17977</v>
      </c>
      <c r="D33" s="268">
        <v>23761</v>
      </c>
      <c r="E33" s="269"/>
      <c r="XFC33" s="243"/>
      <c r="XFD33" s="243"/>
    </row>
    <row r="34" s="240" customFormat="1" spans="2:16384">
      <c r="B34" s="242"/>
      <c r="C34" s="285"/>
      <c r="D34" s="242"/>
      <c r="E34" s="244"/>
      <c r="XFC34" s="243"/>
      <c r="XFD34" s="243"/>
    </row>
    <row r="35" s="240" customFormat="1" spans="2:16384">
      <c r="B35" s="242"/>
      <c r="C35" s="242"/>
      <c r="D35" s="242"/>
      <c r="E35" s="244"/>
      <c r="XFC35" s="243"/>
      <c r="XFD35" s="243"/>
    </row>
    <row r="36" s="240" customFormat="1" spans="2:16384">
      <c r="B36" s="242"/>
      <c r="C36" s="285"/>
      <c r="D36" s="242"/>
      <c r="E36" s="244"/>
      <c r="XFC36" s="243"/>
      <c r="XFD36" s="243"/>
    </row>
    <row r="37" s="240" customFormat="1" spans="2:16384">
      <c r="B37" s="242"/>
      <c r="C37" s="242"/>
      <c r="D37" s="242"/>
      <c r="E37" s="244"/>
      <c r="XFC37" s="243"/>
      <c r="XFD37" s="243"/>
    </row>
    <row r="38" s="240" customFormat="1" spans="2:16384">
      <c r="B38" s="242"/>
      <c r="C38" s="285"/>
      <c r="D38" s="242"/>
      <c r="E38" s="244"/>
      <c r="XFC38" s="243"/>
      <c r="XFD38" s="243"/>
    </row>
    <row r="39" s="240" customFormat="1" spans="2:16384">
      <c r="B39" s="242"/>
      <c r="C39" s="285"/>
      <c r="D39" s="242"/>
      <c r="E39" s="244"/>
      <c r="XFC39" s="243"/>
      <c r="XFD39" s="243"/>
    </row>
    <row r="40" s="240" customFormat="1" spans="2:16384">
      <c r="B40" s="242"/>
      <c r="C40" s="242"/>
      <c r="D40" s="242"/>
      <c r="E40" s="244"/>
      <c r="XFC40" s="243"/>
      <c r="XFD40" s="243"/>
    </row>
    <row r="41" s="240" customFormat="1" spans="2:16384">
      <c r="B41" s="242"/>
      <c r="C41" s="285"/>
      <c r="D41" s="242"/>
      <c r="E41" s="244"/>
      <c r="XFC41" s="243"/>
      <c r="XFD41" s="243"/>
    </row>
    <row r="42" s="240" customFormat="1" spans="2:16384">
      <c r="B42" s="242"/>
      <c r="C42" s="285"/>
      <c r="D42" s="242"/>
      <c r="E42" s="244"/>
      <c r="XFC42" s="243"/>
      <c r="XFD42" s="243"/>
    </row>
    <row r="43" s="240" customFormat="1" spans="2:16384">
      <c r="B43" s="242"/>
      <c r="C43" s="285"/>
      <c r="D43" s="242"/>
      <c r="E43" s="244"/>
      <c r="XFC43" s="243"/>
      <c r="XFD43" s="243"/>
    </row>
    <row r="44" s="240" customFormat="1" spans="2:16384">
      <c r="B44" s="242"/>
      <c r="C44" s="285"/>
      <c r="D44" s="242"/>
      <c r="E44" s="244"/>
      <c r="XFC44" s="243"/>
      <c r="XFD44" s="243"/>
    </row>
    <row r="45" s="240" customFormat="1" spans="2:16384">
      <c r="B45" s="242"/>
      <c r="C45" s="242"/>
      <c r="D45" s="242"/>
      <c r="E45" s="244"/>
      <c r="XFC45" s="243"/>
      <c r="XFD45" s="243"/>
    </row>
    <row r="46" s="240" customFormat="1" spans="2:16384">
      <c r="B46" s="242"/>
      <c r="C46" s="285"/>
      <c r="D46" s="242"/>
      <c r="E46" s="244"/>
      <c r="XFC46" s="243"/>
      <c r="XFD46" s="243"/>
    </row>
    <row r="1048341" s="243" customFormat="1" ht="14.25"/>
    <row r="1048342" s="243" customFormat="1" ht="14.25"/>
    <row r="1048343" s="243" customFormat="1" ht="14.25"/>
    <row r="1048344" s="243" customFormat="1" ht="14.25"/>
    <row r="1048345" s="243" customFormat="1" ht="14.25"/>
    <row r="1048346" s="243" customFormat="1" ht="14.25"/>
    <row r="1048347" s="243" customFormat="1" ht="14.25"/>
    <row r="1048348" s="243" customFormat="1" ht="14.25"/>
    <row r="1048349" s="243" customFormat="1" ht="14.25"/>
    <row r="1048350" s="243" customFormat="1" ht="14.25"/>
    <row r="1048351" s="243" customFormat="1" ht="14.25"/>
    <row r="1048352" s="243" customFormat="1" ht="14.25"/>
    <row r="1048353" s="243" customFormat="1" ht="14.25"/>
    <row r="1048354" s="243" customFormat="1" ht="14.25"/>
    <row r="1048355" s="243" customFormat="1" ht="14.25"/>
    <row r="1048356" s="243" customFormat="1" ht="14.25"/>
    <row r="1048357" s="243" customFormat="1" ht="14.25"/>
    <row r="1048358" s="243" customFormat="1" ht="14.25"/>
    <row r="1048359" s="243" customFormat="1" ht="14.25"/>
    <row r="1048360" s="243" customFormat="1" ht="14.25"/>
    <row r="1048361" s="243" customFormat="1" ht="14.25"/>
    <row r="1048362" s="243" customFormat="1" ht="14.25"/>
    <row r="1048363" s="243" customFormat="1" ht="14.25"/>
    <row r="1048364" s="243" customFormat="1" ht="14.25"/>
    <row r="1048365" s="243" customFormat="1" ht="14.25"/>
    <row r="1048366" s="243" customFormat="1" ht="14.25"/>
    <row r="1048367" s="243" customFormat="1" ht="14.25"/>
    <row r="1048368" s="243" customFormat="1" ht="14.25"/>
    <row r="1048369" s="243" customFormat="1" ht="14.25"/>
    <row r="1048370" s="243" customFormat="1" ht="14.25"/>
    <row r="1048371" s="243" customFormat="1" ht="14.25"/>
    <row r="1048372" s="243" customFormat="1" ht="14.25"/>
    <row r="1048373" s="243" customFormat="1" ht="14.25"/>
    <row r="1048374" s="243" customFormat="1" ht="14.25"/>
    <row r="1048375" s="243" customFormat="1" ht="14.25"/>
    <row r="1048376" s="243" customFormat="1" ht="14.25"/>
    <row r="1048377" s="243" customFormat="1" ht="14.25"/>
    <row r="1048378" s="243" customFormat="1" ht="14.25"/>
    <row r="1048379" s="243" customFormat="1" ht="14.25"/>
    <row r="1048380" s="243" customFormat="1" ht="14.25"/>
    <row r="1048381" s="243" customFormat="1" ht="14.25"/>
    <row r="1048382" s="243" customFormat="1" ht="14.25"/>
    <row r="1048383" s="243" customFormat="1" ht="14.25"/>
    <row r="1048384" s="243" customFormat="1" ht="14.25"/>
    <row r="1048385" s="243" customFormat="1" ht="14.25"/>
    <row r="1048386" s="243" customFormat="1" ht="14.25"/>
    <row r="1048387" s="243" customFormat="1" ht="14.25"/>
    <row r="1048388" s="243" customFormat="1" ht="14.25"/>
    <row r="1048389" s="243" customFormat="1" ht="14.25"/>
    <row r="1048390" s="243" customFormat="1" ht="14.25"/>
    <row r="1048391" s="243" customFormat="1" ht="14.25"/>
    <row r="1048392" s="243" customFormat="1" ht="14.25"/>
    <row r="1048393" s="243" customFormat="1" ht="14.25"/>
    <row r="1048394" s="243" customFormat="1" ht="14.25"/>
    <row r="1048395" s="243" customFormat="1" ht="14.25"/>
    <row r="1048396" s="243" customFormat="1" ht="14.25"/>
    <row r="1048397" s="243" customFormat="1" ht="14.25"/>
    <row r="1048398" s="243" customFormat="1" ht="14.25"/>
    <row r="1048399" s="243" customFormat="1" ht="14.25"/>
    <row r="1048400" s="243" customFormat="1" ht="14.25"/>
    <row r="1048401" s="243" customFormat="1" ht="14.25"/>
    <row r="1048402" s="243" customFormat="1" ht="14.25"/>
    <row r="1048403" s="243" customFormat="1" ht="14.25"/>
    <row r="1048404" s="243" customFormat="1" ht="14.25"/>
    <row r="1048405" s="243" customFormat="1" ht="14.25"/>
    <row r="1048406" s="243" customFormat="1" ht="14.25"/>
    <row r="1048407" s="243" customFormat="1" ht="14.25"/>
    <row r="1048408" s="243" customFormat="1" ht="14.25"/>
    <row r="1048409" s="243" customFormat="1" ht="14.25"/>
    <row r="1048410" s="243" customFormat="1" ht="14.25"/>
    <row r="1048411" s="243" customFormat="1" ht="14.25"/>
    <row r="1048412" s="243" customFormat="1" ht="14.25"/>
    <row r="1048413" s="243" customFormat="1" ht="14.25"/>
    <row r="1048414" s="243" customFormat="1" ht="14.25"/>
    <row r="1048415" s="243" customFormat="1" ht="14.25"/>
    <row r="1048416" s="243" customFormat="1" ht="14.25"/>
    <row r="1048417" s="243" customFormat="1" ht="14.25"/>
    <row r="1048418" s="243" customFormat="1" ht="14.25"/>
    <row r="1048419" s="243" customFormat="1" ht="14.25"/>
    <row r="1048420" s="243" customFormat="1" ht="14.25"/>
    <row r="1048421" s="243" customFormat="1" ht="14.25"/>
    <row r="1048422" s="243" customFormat="1" ht="14.25"/>
    <row r="1048423" s="243" customFormat="1" ht="14.25"/>
    <row r="1048424" s="243" customFormat="1" ht="14.25"/>
    <row r="1048425" s="243" customFormat="1" ht="14.25"/>
    <row r="1048426" s="243" customFormat="1" ht="14.25"/>
    <row r="1048427" s="243" customFormat="1" ht="14.25"/>
    <row r="1048428" s="243" customFormat="1" ht="14.25"/>
    <row r="1048429" s="243" customFormat="1" ht="14.25"/>
    <row r="1048430" s="243" customFormat="1" ht="14.25"/>
    <row r="1048431" s="243" customFormat="1" ht="14.25"/>
    <row r="1048432" s="243" customFormat="1" ht="14.25"/>
    <row r="1048433" s="243" customFormat="1" ht="14.25"/>
    <row r="1048434" s="243" customFormat="1" ht="14.25"/>
    <row r="1048435" s="243" customFormat="1" ht="14.25"/>
    <row r="1048436" s="243" customFormat="1" ht="14.25"/>
    <row r="1048437" s="243" customFormat="1" ht="14.25"/>
    <row r="1048438" s="243" customFormat="1" ht="14.25"/>
    <row r="1048439" s="243" customFormat="1" ht="14.25"/>
    <row r="1048440" s="243" customFormat="1" ht="14.25"/>
    <row r="1048441" s="243" customFormat="1" ht="14.25"/>
    <row r="1048442" s="243" customFormat="1" ht="14.25"/>
    <row r="1048443" s="243" customFormat="1" ht="14.25"/>
    <row r="1048444" s="243" customFormat="1" ht="14.25"/>
    <row r="1048445" s="243" customFormat="1" ht="14.25"/>
    <row r="1048446" s="243" customFormat="1" ht="14.25"/>
    <row r="1048447" s="243" customFormat="1" ht="14.25"/>
    <row r="1048448" s="243" customFormat="1" ht="14.25"/>
    <row r="1048449" s="243" customFormat="1" ht="14.25"/>
    <row r="1048450" s="243" customFormat="1" ht="14.25"/>
    <row r="1048451" s="243" customFormat="1" ht="14.25"/>
    <row r="1048452" s="243" customFormat="1" ht="14.25"/>
    <row r="1048453" s="243" customFormat="1" ht="14.25"/>
    <row r="1048454" s="243" customFormat="1" ht="14.25"/>
    <row r="1048455" s="243" customFormat="1" ht="14.25"/>
    <row r="1048456" s="243" customFormat="1" ht="14.25"/>
    <row r="1048457" s="243" customFormat="1" ht="14.25"/>
    <row r="1048458" s="243" customFormat="1" ht="14.25"/>
    <row r="1048459" s="243" customFormat="1" ht="14.25"/>
    <row r="1048460" s="243" customFormat="1" ht="14.25"/>
    <row r="1048461" s="243" customFormat="1" ht="14.25"/>
    <row r="1048462" s="243" customFormat="1" ht="14.25"/>
    <row r="1048463" s="243" customFormat="1" ht="14.25"/>
    <row r="1048464" s="243" customFormat="1" ht="14.25"/>
    <row r="1048465" s="243" customFormat="1" ht="14.25"/>
    <row r="1048466" s="243" customFormat="1" ht="14.25"/>
    <row r="1048467" s="243" customFormat="1" ht="14.25"/>
    <row r="1048468" s="243" customFormat="1" ht="14.25"/>
    <row r="1048469" s="243" customFormat="1" ht="14.25"/>
    <row r="1048470" s="243" customFormat="1" ht="14.25"/>
    <row r="1048471" s="243" customFormat="1" ht="14.25"/>
    <row r="1048472" s="243" customFormat="1" ht="14.25"/>
    <row r="1048473" s="243" customFormat="1" ht="14.25"/>
    <row r="1048474" s="243" customFormat="1" ht="14.25"/>
    <row r="1048475" s="243" customFormat="1" ht="14.25"/>
    <row r="1048476" s="243" customFormat="1" ht="14.25"/>
    <row r="1048477" s="243" customFormat="1" ht="14.25"/>
    <row r="1048478" s="243" customFormat="1" ht="14.25"/>
    <row r="1048479" s="243" customFormat="1" ht="14.25"/>
    <row r="1048480" s="243" customFormat="1" ht="14.25"/>
    <row r="1048481" s="243" customFormat="1" ht="14.25"/>
    <row r="1048482" s="243" customFormat="1" ht="14.25"/>
    <row r="1048483" s="243" customFormat="1" ht="14.25"/>
    <row r="1048484" s="243" customFormat="1" ht="14.25"/>
    <row r="1048485" s="243" customFormat="1" ht="14.25"/>
    <row r="1048486" s="243" customFormat="1" ht="14.25"/>
    <row r="1048487" s="243" customFormat="1" ht="14.25"/>
    <row r="1048488" s="243" customFormat="1" ht="14.25"/>
    <row r="1048489" s="243" customFormat="1" ht="14.25"/>
    <row r="1048490" s="243" customFormat="1" ht="14.25"/>
    <row r="1048491" s="243" customFormat="1" ht="14.25"/>
    <row r="1048492" s="243" customFormat="1" ht="14.25"/>
    <row r="1048493" s="243" customFormat="1" ht="14.25"/>
    <row r="1048494" s="243" customFormat="1" ht="14.25"/>
    <row r="1048495" s="243" customFormat="1" ht="14.25"/>
    <row r="1048496" s="243" customFormat="1" ht="14.25"/>
    <row r="1048497" s="243" customFormat="1" ht="14.25"/>
    <row r="1048498" s="243" customFormat="1" ht="14.25"/>
    <row r="1048499" s="243" customFormat="1" ht="14.25"/>
    <row r="1048500" s="243" customFormat="1" ht="14.25"/>
    <row r="1048501" s="243" customFormat="1" ht="14.25"/>
    <row r="1048502" s="243" customFormat="1" ht="14.25"/>
    <row r="1048503" s="243" customFormat="1" ht="14.25"/>
    <row r="1048504" s="243" customFormat="1" ht="14.25"/>
    <row r="1048505" s="243" customFormat="1" ht="14.25"/>
    <row r="1048506" s="243" customFormat="1" ht="14.25"/>
    <row r="1048507" s="243" customFormat="1" ht="14.25"/>
    <row r="1048508" s="243" customFormat="1" ht="14.25"/>
    <row r="1048509" s="243" customFormat="1" ht="14.25"/>
    <row r="1048510" s="243" customFormat="1" ht="14.25"/>
    <row r="1048511" s="243" customFormat="1" ht="14.25"/>
    <row r="1048512" s="243" customFormat="1" ht="14.25"/>
    <row r="1048513" s="243" customFormat="1" ht="14.25"/>
    <row r="1048514" s="243" customFormat="1" ht="14.25"/>
    <row r="1048515" s="243" customFormat="1" ht="14.25"/>
    <row r="1048516" s="243" customFormat="1" ht="14.25"/>
    <row r="1048517" s="243" customFormat="1" ht="14.25"/>
    <row r="1048518" s="243" customFormat="1" ht="14.25"/>
    <row r="1048519" s="243" customFormat="1" ht="14.25"/>
    <row r="1048520" s="243" customFormat="1" ht="14.25"/>
    <row r="1048521" s="243" customFormat="1" ht="14.25"/>
    <row r="1048522" s="243" customFormat="1" ht="14.25"/>
    <row r="1048523" s="243" customFormat="1" ht="14.25"/>
    <row r="1048524" s="243" customFormat="1" ht="14.25"/>
    <row r="1048525" s="243" customFormat="1" ht="14.25"/>
    <row r="1048526" s="243" customFormat="1" ht="14.25"/>
    <row r="1048527" s="243" customFormat="1" ht="14.25"/>
    <row r="1048528" s="243" customFormat="1" ht="14.25"/>
    <row r="1048529" s="243" customFormat="1" ht="14.25"/>
    <row r="1048530" s="243" customFormat="1" ht="14.25"/>
    <row r="1048531" s="243" customFormat="1" ht="14.25"/>
    <row r="1048532" s="243" customFormat="1" ht="14.25"/>
    <row r="1048533" s="243" customFormat="1" ht="14.25"/>
    <row r="1048534" s="243" customFormat="1" ht="14.25"/>
    <row r="1048535" s="243" customFormat="1" ht="14.25"/>
    <row r="1048536" s="243" customFormat="1" ht="14.25"/>
    <row r="1048537" s="243" customFormat="1" ht="14.25"/>
    <row r="1048538" s="243" customFormat="1" ht="14.25"/>
    <row r="1048539" s="243" customFormat="1" ht="14.25"/>
    <row r="1048540" s="243" customFormat="1" ht="14.25"/>
    <row r="1048541" s="243" customFormat="1" ht="14.25"/>
    <row r="1048542" s="243" customFormat="1" ht="14.25"/>
    <row r="1048543" s="243" customFormat="1" ht="14.25"/>
    <row r="1048544" s="243" customFormat="1" ht="14.25"/>
    <row r="1048545" s="243" customFormat="1" ht="14.25"/>
    <row r="1048546" s="243" customFormat="1" ht="14.25"/>
    <row r="1048547" s="243" customFormat="1" ht="14.25"/>
    <row r="1048548" s="243" customFormat="1" ht="14.25"/>
    <row r="1048549" s="243" customFormat="1" ht="14.25"/>
    <row r="1048550" s="243" customFormat="1" ht="14.25"/>
    <row r="1048551" s="243" customFormat="1" ht="14.25"/>
    <row r="1048552" s="243" customFormat="1" ht="14.25"/>
    <row r="1048553" s="243" customFormat="1" ht="14.25"/>
    <row r="1048554" s="243" customFormat="1" ht="14.25"/>
    <row r="1048555" s="243" customFormat="1" ht="14.25"/>
    <row r="1048556" s="243" customFormat="1" ht="14.25"/>
    <row r="1048557" s="243" customFormat="1" ht="14.25"/>
    <row r="1048558" s="243" customFormat="1" ht="14.25"/>
    <row r="1048559" s="243" customFormat="1" ht="14.25"/>
    <row r="1048560" s="243" customFormat="1" ht="14.25"/>
    <row r="1048561" s="243" customFormat="1" ht="14.25"/>
    <row r="1048562" s="243" customFormat="1" ht="14.25"/>
    <row r="1048563" s="243" customFormat="1" ht="14.25"/>
    <row r="1048564" s="243" customFormat="1" ht="14.25"/>
    <row r="1048565" s="243" customFormat="1" ht="14.25"/>
    <row r="1048566" s="243" customFormat="1" ht="14.25"/>
    <row r="1048567" s="243" customFormat="1" ht="14.25"/>
    <row r="1048568" s="243" customFormat="1" ht="14.25"/>
    <row r="1048569" s="243" customFormat="1" ht="14.25"/>
    <row r="1048570" s="243" customFormat="1" ht="14.25"/>
    <row r="1048571" s="243" customFormat="1" ht="14.25"/>
    <row r="1048572" s="243" customFormat="1" ht="14.25"/>
    <row r="1048573" s="243" customFormat="1" ht="14.25"/>
    <row r="1048574" s="243" customFormat="1" ht="14.25"/>
    <row r="1048575" s="243" customFormat="1" ht="14.25"/>
    <row r="1048576" s="243" customFormat="1" ht="14.25"/>
  </sheetData>
  <mergeCells count="1">
    <mergeCell ref="B1:E1"/>
  </mergeCells>
  <conditionalFormatting sqref="B32">
    <cfRule type="expression" dxfId="1" priority="3" stopIfTrue="1">
      <formula>"len($A:$A)=3"</formula>
    </cfRule>
  </conditionalFormatting>
  <conditionalFormatting sqref="C32">
    <cfRule type="expression" dxfId="1" priority="2" stopIfTrue="1">
      <formula>"len($A:$A)=3"</formula>
    </cfRule>
  </conditionalFormatting>
  <conditionalFormatting sqref="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tabSelected="1" view="pageBreakPreview" zoomScaleNormal="100" workbookViewId="0">
      <selection activeCell="A4" sqref="A4"/>
    </sheetView>
  </sheetViews>
  <sheetFormatPr defaultColWidth="9" defaultRowHeight="13.5" outlineLevelCol="4"/>
  <cols>
    <col min="1" max="1" width="52.1333333333333" style="220" customWidth="1"/>
    <col min="2" max="4" width="20.6333333333333" customWidth="1"/>
    <col min="5" max="5" width="9" hidden="1" customWidth="1"/>
  </cols>
  <sheetData>
    <row r="1" s="219" customFormat="1" ht="45" customHeight="1" spans="1:5">
      <c r="A1" s="221" t="s">
        <v>3027</v>
      </c>
      <c r="B1" s="221"/>
      <c r="C1" s="221"/>
      <c r="D1" s="221"/>
      <c r="E1" s="222"/>
    </row>
    <row r="2" ht="20.1" customHeight="1" spans="1:5">
      <c r="A2" s="223"/>
      <c r="B2" s="224"/>
      <c r="C2" s="225"/>
      <c r="D2" s="225" t="s">
        <v>2</v>
      </c>
      <c r="E2" s="220"/>
    </row>
    <row r="3" ht="45" customHeight="1" spans="1:5">
      <c r="A3" s="140" t="s">
        <v>2455</v>
      </c>
      <c r="B3" s="149" t="s">
        <v>130</v>
      </c>
      <c r="C3" s="149" t="s">
        <v>6</v>
      </c>
      <c r="D3" s="149" t="s">
        <v>131</v>
      </c>
      <c r="E3" s="226" t="s">
        <v>69</v>
      </c>
    </row>
    <row r="4" ht="36" customHeight="1" spans="1:5">
      <c r="A4" s="227" t="s">
        <v>2560</v>
      </c>
      <c r="B4" s="228"/>
      <c r="C4" s="228"/>
      <c r="D4" s="229"/>
      <c r="E4" s="230" t="str">
        <f>IF(A4&lt;&gt;"",IF(SUM(B4:C4)&lt;&gt;0,"是","否"),"是")</f>
        <v>否</v>
      </c>
    </row>
    <row r="5" ht="36" customHeight="1" spans="1:5">
      <c r="A5" s="227" t="s">
        <v>2591</v>
      </c>
      <c r="B5" s="228"/>
      <c r="C5" s="228"/>
      <c r="D5" s="229"/>
      <c r="E5" s="230" t="str">
        <f t="shared" ref="E5:E15" si="0">IF(A5&lt;&gt;"",IF(SUM(B5:C5)&lt;&gt;0,"是","否"),"是")</f>
        <v>否</v>
      </c>
    </row>
    <row r="6" ht="36" customHeight="1" spans="1:5">
      <c r="A6" s="227" t="s">
        <v>2611</v>
      </c>
      <c r="B6" s="228"/>
      <c r="C6" s="228"/>
      <c r="D6" s="229"/>
      <c r="E6" s="230" t="str">
        <f t="shared" si="0"/>
        <v>否</v>
      </c>
    </row>
    <row r="7" ht="36" customHeight="1" spans="1:5">
      <c r="A7" s="231" t="s">
        <v>2623</v>
      </c>
      <c r="B7" s="228"/>
      <c r="C7" s="228"/>
      <c r="D7" s="229"/>
      <c r="E7" s="232" t="str">
        <f t="shared" si="0"/>
        <v>否</v>
      </c>
    </row>
    <row r="8" ht="36" customHeight="1" spans="1:5">
      <c r="A8" s="227" t="s">
        <v>2714</v>
      </c>
      <c r="B8" s="228"/>
      <c r="C8" s="228"/>
      <c r="D8" s="229"/>
      <c r="E8" s="230" t="str">
        <f t="shared" si="0"/>
        <v>否</v>
      </c>
    </row>
    <row r="9" ht="36" customHeight="1" spans="1:5">
      <c r="A9" s="227" t="s">
        <v>2745</v>
      </c>
      <c r="B9" s="228"/>
      <c r="C9" s="228"/>
      <c r="D9" s="229"/>
      <c r="E9" s="230" t="str">
        <f t="shared" si="0"/>
        <v>否</v>
      </c>
    </row>
    <row r="10" ht="36" customHeight="1" spans="1:5">
      <c r="A10" s="231" t="s">
        <v>2843</v>
      </c>
      <c r="B10" s="228"/>
      <c r="C10" s="228"/>
      <c r="D10" s="229"/>
      <c r="E10" s="232" t="str">
        <f t="shared" si="0"/>
        <v>否</v>
      </c>
    </row>
    <row r="11" ht="36" customHeight="1" spans="1:5">
      <c r="A11" s="227" t="s">
        <v>2850</v>
      </c>
      <c r="B11" s="228"/>
      <c r="C11" s="228"/>
      <c r="D11" s="229"/>
      <c r="E11" s="230" t="str">
        <f t="shared" si="0"/>
        <v>否</v>
      </c>
    </row>
    <row r="12" ht="36" customHeight="1" spans="1:5">
      <c r="A12" s="231" t="s">
        <v>2900</v>
      </c>
      <c r="B12" s="228"/>
      <c r="C12" s="228"/>
      <c r="D12" s="229"/>
      <c r="E12" s="232" t="str">
        <f t="shared" si="0"/>
        <v>否</v>
      </c>
    </row>
    <row r="13" ht="36" customHeight="1" spans="1:5">
      <c r="A13" s="231" t="s">
        <v>2933</v>
      </c>
      <c r="B13" s="228"/>
      <c r="C13" s="228"/>
      <c r="D13" s="229"/>
      <c r="E13" s="232" t="str">
        <f t="shared" si="0"/>
        <v>否</v>
      </c>
    </row>
    <row r="14" ht="36" customHeight="1" spans="1:5">
      <c r="A14" s="231" t="s">
        <v>2968</v>
      </c>
      <c r="B14" s="228"/>
      <c r="C14" s="228"/>
      <c r="D14" s="229"/>
      <c r="E14" s="232" t="str">
        <f t="shared" si="0"/>
        <v>否</v>
      </c>
    </row>
    <row r="15" ht="36" customHeight="1" spans="1:5">
      <c r="A15" s="233" t="s">
        <v>3028</v>
      </c>
      <c r="B15" s="234"/>
      <c r="C15" s="234"/>
      <c r="D15" s="235"/>
      <c r="E15" s="230" t="str">
        <f t="shared" si="0"/>
        <v>否</v>
      </c>
    </row>
    <row r="16" spans="1:1">
      <c r="A16" s="236" t="s">
        <v>3029</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4"/>
  <sheetViews>
    <sheetView showGridLines="0" showZeros="0" view="pageBreakPreview" zoomScaleNormal="100" topLeftCell="A28" workbookViewId="0">
      <selection activeCell="D37" sqref="D37"/>
    </sheetView>
  </sheetViews>
  <sheetFormatPr defaultColWidth="9" defaultRowHeight="14.25" outlineLevelCol="4"/>
  <cols>
    <col min="1" max="1" width="50.775" style="192" customWidth="1"/>
    <col min="2" max="4" width="20.6333333333333" style="192" customWidth="1"/>
    <col min="5" max="5" width="4.21666666666667" style="192" hidden="1" customWidth="1"/>
    <col min="6" max="6" width="13.775" style="192"/>
    <col min="7" max="16384" width="9" style="192"/>
  </cols>
  <sheetData>
    <row r="1" ht="45" customHeight="1" spans="1:4">
      <c r="A1" s="145" t="s">
        <v>3030</v>
      </c>
      <c r="B1" s="145"/>
      <c r="C1" s="145"/>
      <c r="D1" s="145"/>
    </row>
    <row r="2" ht="20.1" customHeight="1" spans="1:4">
      <c r="A2" s="212"/>
      <c r="B2" s="213"/>
      <c r="C2" s="214"/>
      <c r="D2" s="215" t="s">
        <v>3031</v>
      </c>
    </row>
    <row r="3" ht="45" customHeight="1" spans="1:5">
      <c r="A3" s="170" t="s">
        <v>3032</v>
      </c>
      <c r="B3" s="71" t="s">
        <v>5</v>
      </c>
      <c r="C3" s="71" t="s">
        <v>6</v>
      </c>
      <c r="D3" s="71" t="s">
        <v>7</v>
      </c>
      <c r="E3" s="192" t="s">
        <v>69</v>
      </c>
    </row>
    <row r="4" ht="36" customHeight="1" spans="1:5">
      <c r="A4" s="135" t="s">
        <v>3033</v>
      </c>
      <c r="B4" s="171">
        <v>80</v>
      </c>
      <c r="C4" s="171">
        <v>84</v>
      </c>
      <c r="D4" s="152">
        <f>IF(B4&gt;0,C4/B4-1,IF(B4&lt;0,-(C4/B4-1),""))</f>
        <v>0.05</v>
      </c>
      <c r="E4" s="216" t="str">
        <f t="shared" ref="E4:E41" si="0">IF(A4&lt;&gt;"",IF(SUM(B4:C4)&lt;&gt;0,"是","否"),"是")</f>
        <v>是</v>
      </c>
    </row>
    <row r="5" ht="36" customHeight="1" spans="1:5">
      <c r="A5" s="205" t="s">
        <v>3034</v>
      </c>
      <c r="B5" s="173"/>
      <c r="C5" s="174"/>
      <c r="D5" s="175"/>
      <c r="E5" s="216" t="str">
        <f t="shared" si="0"/>
        <v>否</v>
      </c>
    </row>
    <row r="6" ht="36" customHeight="1" spans="1:5">
      <c r="A6" s="205" t="s">
        <v>3035</v>
      </c>
      <c r="B6" s="173"/>
      <c r="C6" s="173"/>
      <c r="D6" s="175"/>
      <c r="E6" s="216" t="str">
        <f t="shared" si="0"/>
        <v>否</v>
      </c>
    </row>
    <row r="7" ht="36" customHeight="1" spans="1:5">
      <c r="A7" s="205" t="s">
        <v>3036</v>
      </c>
      <c r="B7" s="176"/>
      <c r="C7" s="174"/>
      <c r="D7" s="175"/>
      <c r="E7" s="216" t="str">
        <f t="shared" si="0"/>
        <v>否</v>
      </c>
    </row>
    <row r="8" ht="36" customHeight="1" spans="1:5">
      <c r="A8" s="205" t="s">
        <v>3037</v>
      </c>
      <c r="B8" s="173"/>
      <c r="C8" s="174"/>
      <c r="D8" s="175"/>
      <c r="E8" s="216" t="str">
        <f t="shared" si="0"/>
        <v>否</v>
      </c>
    </row>
    <row r="9" ht="36" customHeight="1" spans="1:5">
      <c r="A9" s="205" t="s">
        <v>3038</v>
      </c>
      <c r="B9" s="176"/>
      <c r="C9" s="174"/>
      <c r="D9" s="175"/>
      <c r="E9" s="216" t="str">
        <f t="shared" si="0"/>
        <v>否</v>
      </c>
    </row>
    <row r="10" ht="36" customHeight="1" spans="1:5">
      <c r="A10" s="205" t="s">
        <v>3039</v>
      </c>
      <c r="B10" s="173"/>
      <c r="C10" s="174"/>
      <c r="D10" s="175"/>
      <c r="E10" s="216" t="str">
        <f t="shared" si="0"/>
        <v>否</v>
      </c>
    </row>
    <row r="11" ht="36" customHeight="1" spans="1:5">
      <c r="A11" s="205" t="s">
        <v>3040</v>
      </c>
      <c r="B11" s="173"/>
      <c r="C11" s="174"/>
      <c r="D11" s="175"/>
      <c r="E11" s="216" t="str">
        <f t="shared" si="0"/>
        <v>否</v>
      </c>
    </row>
    <row r="12" ht="36" customHeight="1" spans="1:5">
      <c r="A12" s="205" t="s">
        <v>3041</v>
      </c>
      <c r="B12" s="173"/>
      <c r="C12" s="174"/>
      <c r="D12" s="175"/>
      <c r="E12" s="216" t="str">
        <f t="shared" si="0"/>
        <v>否</v>
      </c>
    </row>
    <row r="13" ht="36" customHeight="1" spans="1:5">
      <c r="A13" s="205" t="s">
        <v>3042</v>
      </c>
      <c r="B13" s="177"/>
      <c r="C13" s="173"/>
      <c r="D13" s="175"/>
      <c r="E13" s="216" t="str">
        <f t="shared" si="0"/>
        <v>否</v>
      </c>
    </row>
    <row r="14" ht="36" customHeight="1" spans="1:5">
      <c r="A14" s="205" t="s">
        <v>3043</v>
      </c>
      <c r="B14" s="177"/>
      <c r="C14" s="174"/>
      <c r="D14" s="175"/>
      <c r="E14" s="216" t="str">
        <f t="shared" si="0"/>
        <v>否</v>
      </c>
    </row>
    <row r="15" ht="36" customHeight="1" spans="1:5">
      <c r="A15" s="205" t="s">
        <v>3044</v>
      </c>
      <c r="B15" s="177"/>
      <c r="C15" s="178"/>
      <c r="D15" s="175"/>
      <c r="E15" s="216" t="str">
        <f t="shared" si="0"/>
        <v>否</v>
      </c>
    </row>
    <row r="16" ht="36" customHeight="1" spans="1:5">
      <c r="A16" s="205" t="s">
        <v>3045</v>
      </c>
      <c r="B16" s="177"/>
      <c r="C16" s="178"/>
      <c r="D16" s="175"/>
      <c r="E16" s="216" t="str">
        <f t="shared" si="0"/>
        <v>否</v>
      </c>
    </row>
    <row r="17" ht="36" customHeight="1" spans="1:5">
      <c r="A17" s="205" t="s">
        <v>3046</v>
      </c>
      <c r="B17" s="173"/>
      <c r="C17" s="174"/>
      <c r="D17" s="175"/>
      <c r="E17" s="216" t="str">
        <f t="shared" si="0"/>
        <v>否</v>
      </c>
    </row>
    <row r="18" ht="36" customHeight="1" spans="1:5">
      <c r="A18" s="205" t="s">
        <v>3047</v>
      </c>
      <c r="B18" s="177"/>
      <c r="C18" s="178"/>
      <c r="D18" s="175"/>
      <c r="E18" s="216" t="str">
        <f t="shared" si="0"/>
        <v>否</v>
      </c>
    </row>
    <row r="19" ht="36" customHeight="1" spans="1:5">
      <c r="A19" s="205" t="s">
        <v>3048</v>
      </c>
      <c r="B19" s="177"/>
      <c r="C19" s="178"/>
      <c r="D19" s="175"/>
      <c r="E19" s="216" t="str">
        <f t="shared" si="0"/>
        <v>否</v>
      </c>
    </row>
    <row r="20" ht="36" hidden="1" customHeight="1" spans="1:5">
      <c r="A20" s="205" t="s">
        <v>3049</v>
      </c>
      <c r="B20" s="173"/>
      <c r="C20" s="178"/>
      <c r="D20" s="175" t="str">
        <f>IF(B20&gt;0,C20/B20-1,IF(B20&lt;0,-(C20/B20-1),""))</f>
        <v/>
      </c>
      <c r="E20" s="216" t="str">
        <f t="shared" si="0"/>
        <v>否</v>
      </c>
    </row>
    <row r="21" ht="36" customHeight="1" spans="1:5">
      <c r="A21" s="205" t="s">
        <v>3050</v>
      </c>
      <c r="B21" s="177"/>
      <c r="C21" s="174"/>
      <c r="D21" s="175"/>
      <c r="E21" s="216" t="str">
        <f t="shared" si="0"/>
        <v>否</v>
      </c>
    </row>
    <row r="22" ht="36" customHeight="1" spans="1:5">
      <c r="A22" s="205" t="s">
        <v>3051</v>
      </c>
      <c r="B22" s="179">
        <v>80</v>
      </c>
      <c r="C22" s="179">
        <v>84</v>
      </c>
      <c r="D22" s="152">
        <f>IF(B22&gt;0,C22/B22-1,IF(B22&lt;0,-(C22/B22-1),""))</f>
        <v>0.05</v>
      </c>
      <c r="E22" s="216" t="str">
        <f t="shared" si="0"/>
        <v>是</v>
      </c>
    </row>
    <row r="23" ht="36" customHeight="1" spans="1:5">
      <c r="A23" s="135" t="s">
        <v>3052</v>
      </c>
      <c r="B23" s="182"/>
      <c r="C23" s="182"/>
      <c r="D23" s="75"/>
      <c r="E23" s="216" t="str">
        <f t="shared" si="0"/>
        <v>否</v>
      </c>
    </row>
    <row r="24" ht="36" customHeight="1" spans="1:5">
      <c r="A24" s="155" t="s">
        <v>3053</v>
      </c>
      <c r="B24" s="177"/>
      <c r="C24" s="174"/>
      <c r="D24" s="175"/>
      <c r="E24" s="216" t="str">
        <f t="shared" si="0"/>
        <v>否</v>
      </c>
    </row>
    <row r="25" ht="36" customHeight="1" spans="1:5">
      <c r="A25" s="155" t="s">
        <v>3054</v>
      </c>
      <c r="B25" s="177"/>
      <c r="C25" s="174"/>
      <c r="D25" s="175"/>
      <c r="E25" s="216" t="str">
        <f t="shared" si="0"/>
        <v>否</v>
      </c>
    </row>
    <row r="26" ht="36" customHeight="1" spans="1:5">
      <c r="A26" s="155" t="s">
        <v>3055</v>
      </c>
      <c r="B26" s="177"/>
      <c r="C26" s="174"/>
      <c r="D26" s="175"/>
      <c r="E26" s="216" t="str">
        <f t="shared" si="0"/>
        <v>否</v>
      </c>
    </row>
    <row r="27" ht="36" customHeight="1" spans="1:5">
      <c r="A27" s="155" t="s">
        <v>3056</v>
      </c>
      <c r="B27" s="177"/>
      <c r="C27" s="174"/>
      <c r="D27" s="175"/>
      <c r="E27" s="216" t="str">
        <f t="shared" si="0"/>
        <v>否</v>
      </c>
    </row>
    <row r="28" ht="36" customHeight="1" spans="1:5">
      <c r="A28" s="135" t="s">
        <v>3057</v>
      </c>
      <c r="B28" s="182"/>
      <c r="C28" s="182"/>
      <c r="D28" s="75"/>
      <c r="E28" s="216" t="str">
        <f t="shared" si="0"/>
        <v>否</v>
      </c>
    </row>
    <row r="29" ht="36" customHeight="1" spans="1:5">
      <c r="A29" s="155" t="s">
        <v>3058</v>
      </c>
      <c r="B29" s="177"/>
      <c r="C29" s="174"/>
      <c r="D29" s="175"/>
      <c r="E29" s="216" t="str">
        <f t="shared" si="0"/>
        <v>否</v>
      </c>
    </row>
    <row r="30" ht="36" customHeight="1" spans="1:5">
      <c r="A30" s="155" t="s">
        <v>3059</v>
      </c>
      <c r="B30" s="173"/>
      <c r="C30" s="174"/>
      <c r="D30" s="175"/>
      <c r="E30" s="216" t="str">
        <f t="shared" si="0"/>
        <v>否</v>
      </c>
    </row>
    <row r="31" ht="36" customHeight="1" spans="1:5">
      <c r="A31" s="155" t="s">
        <v>3060</v>
      </c>
      <c r="B31" s="177"/>
      <c r="C31" s="174"/>
      <c r="D31" s="175"/>
      <c r="E31" s="216" t="str">
        <f t="shared" si="0"/>
        <v>否</v>
      </c>
    </row>
    <row r="32" ht="36" customHeight="1" spans="1:5">
      <c r="A32" s="135" t="s">
        <v>3061</v>
      </c>
      <c r="B32" s="182"/>
      <c r="C32" s="182"/>
      <c r="D32" s="75"/>
      <c r="E32" s="216" t="str">
        <f t="shared" si="0"/>
        <v>否</v>
      </c>
    </row>
    <row r="33" ht="36" customHeight="1" spans="1:5">
      <c r="A33" s="155" t="s">
        <v>3062</v>
      </c>
      <c r="B33" s="173"/>
      <c r="C33" s="185"/>
      <c r="D33" s="175"/>
      <c r="E33" s="216" t="str">
        <f t="shared" si="0"/>
        <v>否</v>
      </c>
    </row>
    <row r="34" ht="36" customHeight="1" spans="1:5">
      <c r="A34" s="155" t="s">
        <v>3063</v>
      </c>
      <c r="B34" s="177"/>
      <c r="C34" s="185"/>
      <c r="D34" s="175"/>
      <c r="E34" s="216" t="str">
        <f t="shared" si="0"/>
        <v>否</v>
      </c>
    </row>
    <row r="35" ht="36" customHeight="1" spans="1:5">
      <c r="A35" s="155" t="s">
        <v>3064</v>
      </c>
      <c r="B35" s="177"/>
      <c r="C35" s="178"/>
      <c r="D35" s="175"/>
      <c r="E35" s="216" t="str">
        <f t="shared" si="0"/>
        <v>否</v>
      </c>
    </row>
    <row r="36" ht="36" customHeight="1" spans="1:5">
      <c r="A36" s="135" t="s">
        <v>3065</v>
      </c>
      <c r="B36" s="188"/>
      <c r="C36" s="187"/>
      <c r="D36" s="75"/>
      <c r="E36" s="216" t="str">
        <f t="shared" si="0"/>
        <v>否</v>
      </c>
    </row>
    <row r="37" ht="36" customHeight="1" spans="1:5">
      <c r="A37" s="217" t="s">
        <v>3066</v>
      </c>
      <c r="B37" s="171">
        <v>80</v>
      </c>
      <c r="C37" s="171">
        <v>84</v>
      </c>
      <c r="D37" s="172">
        <f t="shared" ref="D37:D41" si="1">IF(B37&gt;0,C37/B37-1,IF(B37&lt;0,-(C37/B37-1),""))</f>
        <v>0.05</v>
      </c>
      <c r="E37" s="216" t="str">
        <f t="shared" si="0"/>
        <v>是</v>
      </c>
    </row>
    <row r="38" ht="36" customHeight="1" spans="1:5">
      <c r="A38" s="218" t="s">
        <v>60</v>
      </c>
      <c r="B38" s="173">
        <v>6</v>
      </c>
      <c r="C38" s="185">
        <v>6</v>
      </c>
      <c r="D38" s="172">
        <f t="shared" si="1"/>
        <v>0</v>
      </c>
      <c r="E38" s="216" t="str">
        <f t="shared" si="0"/>
        <v>是</v>
      </c>
    </row>
    <row r="39" ht="36" customHeight="1" spans="1:5">
      <c r="A39" s="186" t="s">
        <v>3067</v>
      </c>
      <c r="B39" s="182"/>
      <c r="C39" s="187"/>
      <c r="D39" s="75"/>
      <c r="E39" s="216" t="str">
        <f t="shared" si="0"/>
        <v>否</v>
      </c>
    </row>
    <row r="40" ht="36" hidden="1" customHeight="1" spans="1:5">
      <c r="A40" s="218" t="s">
        <v>3068</v>
      </c>
      <c r="B40" s="173"/>
      <c r="C40" s="185"/>
      <c r="D40" s="75"/>
      <c r="E40" s="216" t="str">
        <f t="shared" si="0"/>
        <v>否</v>
      </c>
    </row>
    <row r="41" ht="36" customHeight="1" spans="1:5">
      <c r="A41" s="217" t="s">
        <v>68</v>
      </c>
      <c r="B41" s="182">
        <v>86</v>
      </c>
      <c r="C41" s="182">
        <v>90</v>
      </c>
      <c r="D41" s="172">
        <f t="shared" si="1"/>
        <v>0.047</v>
      </c>
      <c r="E41" s="216" t="str">
        <f t="shared" si="0"/>
        <v>是</v>
      </c>
    </row>
    <row r="42" spans="2:2">
      <c r="B42" s="211"/>
    </row>
    <row r="43" spans="2:3">
      <c r="B43" s="211"/>
      <c r="C43" s="211"/>
    </row>
    <row r="44" spans="2:2">
      <c r="B44" s="211"/>
    </row>
    <row r="45" spans="2:3">
      <c r="B45" s="211"/>
      <c r="C45" s="211"/>
    </row>
    <row r="46" spans="2:2">
      <c r="B46" s="211"/>
    </row>
    <row r="47" spans="2:2">
      <c r="B47" s="211"/>
    </row>
    <row r="48" spans="2:3">
      <c r="B48" s="211"/>
      <c r="C48" s="211"/>
    </row>
    <row r="49" spans="2:2">
      <c r="B49" s="211"/>
    </row>
    <row r="50" spans="2:2">
      <c r="B50" s="211"/>
    </row>
    <row r="51" spans="2:2">
      <c r="B51" s="211"/>
    </row>
    <row r="52" spans="2:2">
      <c r="B52" s="211"/>
    </row>
    <row r="53" spans="2:3">
      <c r="B53" s="211"/>
      <c r="C53" s="211"/>
    </row>
    <row r="54" spans="2:2">
      <c r="B54" s="211"/>
    </row>
  </sheetData>
  <autoFilter xmlns:etc="http://www.wps.cn/officeDocument/2017/etCustomData" ref="A3:E41" etc:filterBottomFollowUsedRange="0">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1"/>
  <sheetViews>
    <sheetView showGridLines="0" showZeros="0" view="pageBreakPreview" zoomScaleNormal="100" topLeftCell="A13" workbookViewId="0">
      <selection activeCell="D26" sqref="D26"/>
    </sheetView>
  </sheetViews>
  <sheetFormatPr defaultColWidth="9" defaultRowHeight="14.25" outlineLevelCol="4"/>
  <cols>
    <col min="1" max="1" width="50.775" style="163" customWidth="1"/>
    <col min="2" max="2" width="20.6333333333333" style="163" customWidth="1"/>
    <col min="3" max="3" width="20.6333333333333" style="192" customWidth="1"/>
    <col min="4" max="4" width="20.6333333333333" style="163" customWidth="1"/>
    <col min="5" max="5" width="4.775" style="163" hidden="1" customWidth="1"/>
    <col min="6" max="16384" width="9" style="163"/>
  </cols>
  <sheetData>
    <row r="1" ht="45" customHeight="1" spans="1:5">
      <c r="A1" s="193" t="s">
        <v>3069</v>
      </c>
      <c r="B1" s="193"/>
      <c r="C1" s="193"/>
      <c r="D1" s="193"/>
      <c r="E1" s="194"/>
    </row>
    <row r="2" ht="20.1" customHeight="1" spans="1:5">
      <c r="A2" s="195"/>
      <c r="B2" s="195"/>
      <c r="C2" s="195"/>
      <c r="D2" s="196" t="s">
        <v>2</v>
      </c>
      <c r="E2" s="197"/>
    </row>
    <row r="3" ht="45" customHeight="1" spans="1:5">
      <c r="A3" s="198" t="s">
        <v>4</v>
      </c>
      <c r="B3" s="149" t="s">
        <v>5</v>
      </c>
      <c r="C3" s="149" t="s">
        <v>6</v>
      </c>
      <c r="D3" s="149" t="s">
        <v>7</v>
      </c>
      <c r="E3" s="199" t="s">
        <v>69</v>
      </c>
    </row>
    <row r="4" ht="35.1" customHeight="1" spans="1:5">
      <c r="A4" s="135" t="s">
        <v>3070</v>
      </c>
      <c r="B4" s="151"/>
      <c r="C4" s="151"/>
      <c r="D4" s="75"/>
      <c r="E4" s="200" t="str">
        <f t="shared" ref="E4:E28" si="0">IF(A4&lt;&gt;"",IF(SUM(B4:C4)&lt;&gt;0,"是","否"),"是")</f>
        <v>否</v>
      </c>
    </row>
    <row r="5" ht="35.1" customHeight="1" spans="1:5">
      <c r="A5" s="137" t="s">
        <v>3071</v>
      </c>
      <c r="B5" s="153"/>
      <c r="C5" s="153"/>
      <c r="D5" s="201"/>
      <c r="E5" s="200" t="str">
        <f t="shared" si="0"/>
        <v>否</v>
      </c>
    </row>
    <row r="6" ht="35.1" customHeight="1" spans="1:5">
      <c r="A6" s="137" t="s">
        <v>3072</v>
      </c>
      <c r="B6" s="153"/>
      <c r="C6" s="153"/>
      <c r="D6" s="201"/>
      <c r="E6" s="200" t="str">
        <f t="shared" si="0"/>
        <v>否</v>
      </c>
    </row>
    <row r="7" ht="35.1" customHeight="1" spans="1:5">
      <c r="A7" s="137" t="s">
        <v>3073</v>
      </c>
      <c r="B7" s="153">
        <v>6</v>
      </c>
      <c r="C7" s="153">
        <v>6</v>
      </c>
      <c r="D7" s="152">
        <f>IF(B7&gt;0,C7/B7-1,IF(B7&lt;0,-(C7/B7-1),""))</f>
        <v>0</v>
      </c>
      <c r="E7" s="200" t="str">
        <f t="shared" si="0"/>
        <v>是</v>
      </c>
    </row>
    <row r="8" ht="35.1" customHeight="1" spans="1:5">
      <c r="A8" s="137" t="s">
        <v>3074</v>
      </c>
      <c r="B8" s="153"/>
      <c r="C8" s="153"/>
      <c r="D8" s="201"/>
      <c r="E8" s="200" t="str">
        <f t="shared" si="0"/>
        <v>否</v>
      </c>
    </row>
    <row r="9" ht="35.1" hidden="1" customHeight="1" spans="1:5">
      <c r="A9" s="137" t="s">
        <v>3075</v>
      </c>
      <c r="B9" s="202"/>
      <c r="C9" s="202"/>
      <c r="D9" s="203" t="str">
        <f>IF(B9&gt;0,C9/B9-1,IF(B9&lt;0,-(C9/B9-1),""))</f>
        <v/>
      </c>
      <c r="E9" s="200" t="str">
        <f t="shared" si="0"/>
        <v>否</v>
      </c>
    </row>
    <row r="10" ht="35.1" customHeight="1" spans="1:5">
      <c r="A10" s="137" t="s">
        <v>3076</v>
      </c>
      <c r="B10" s="153"/>
      <c r="C10" s="153"/>
      <c r="D10" s="201"/>
      <c r="E10" s="200" t="str">
        <f t="shared" si="0"/>
        <v>否</v>
      </c>
    </row>
    <row r="11" ht="35.1" customHeight="1" spans="1:5">
      <c r="A11" s="135" t="s">
        <v>3077</v>
      </c>
      <c r="B11" s="154"/>
      <c r="C11" s="154"/>
      <c r="D11" s="204"/>
      <c r="E11" s="200" t="str">
        <f t="shared" si="0"/>
        <v>否</v>
      </c>
    </row>
    <row r="12" ht="35.1" customHeight="1" spans="1:5">
      <c r="A12" s="137" t="s">
        <v>3078</v>
      </c>
      <c r="B12" s="153"/>
      <c r="C12" s="153"/>
      <c r="D12" s="201"/>
      <c r="E12" s="200" t="str">
        <f t="shared" si="0"/>
        <v>否</v>
      </c>
    </row>
    <row r="13" ht="35.1" customHeight="1" spans="1:5">
      <c r="A13" s="137" t="s">
        <v>3079</v>
      </c>
      <c r="B13" s="153"/>
      <c r="C13" s="153"/>
      <c r="D13" s="201"/>
      <c r="E13" s="200" t="str">
        <f t="shared" si="0"/>
        <v>否</v>
      </c>
    </row>
    <row r="14" ht="35.1" hidden="1" customHeight="1" spans="1:5">
      <c r="A14" s="137" t="s">
        <v>3080</v>
      </c>
      <c r="B14" s="202"/>
      <c r="C14" s="202"/>
      <c r="D14" s="203" t="str">
        <f>IF(B14&gt;0,C14/B14-1,IF(B14&lt;0,-(C14/B14-1),""))</f>
        <v/>
      </c>
      <c r="E14" s="200" t="str">
        <f t="shared" si="0"/>
        <v>否</v>
      </c>
    </row>
    <row r="15" ht="35.1" hidden="1" customHeight="1" spans="1:5">
      <c r="A15" s="137" t="s">
        <v>3081</v>
      </c>
      <c r="B15" s="202"/>
      <c r="C15" s="202"/>
      <c r="D15" s="203" t="str">
        <f>IF(B15&gt;0,C15/B15-1,IF(B15&lt;0,-(C15/B15-1),""))</f>
        <v/>
      </c>
      <c r="E15" s="200" t="str">
        <f t="shared" si="0"/>
        <v>否</v>
      </c>
    </row>
    <row r="16" ht="35.1" customHeight="1" spans="1:5">
      <c r="A16" s="137" t="s">
        <v>3082</v>
      </c>
      <c r="B16" s="153"/>
      <c r="C16" s="153"/>
      <c r="D16" s="201"/>
      <c r="E16" s="200" t="str">
        <f t="shared" si="0"/>
        <v>否</v>
      </c>
    </row>
    <row r="17" s="191" customFormat="1" ht="35.1" customHeight="1" spans="1:5">
      <c r="A17" s="135" t="s">
        <v>3083</v>
      </c>
      <c r="B17" s="154"/>
      <c r="C17" s="154"/>
      <c r="D17" s="204"/>
      <c r="E17" s="200" t="str">
        <f t="shared" si="0"/>
        <v>否</v>
      </c>
    </row>
    <row r="18" ht="35.1" customHeight="1" spans="1:5">
      <c r="A18" s="137" t="s">
        <v>3084</v>
      </c>
      <c r="B18" s="153"/>
      <c r="C18" s="153"/>
      <c r="D18" s="204"/>
      <c r="E18" s="200" t="str">
        <f t="shared" si="0"/>
        <v>否</v>
      </c>
    </row>
    <row r="19" ht="35.1" customHeight="1" spans="1:5">
      <c r="A19" s="135" t="s">
        <v>3085</v>
      </c>
      <c r="B19" s="154"/>
      <c r="C19" s="154"/>
      <c r="D19" s="204"/>
      <c r="E19" s="200" t="str">
        <f t="shared" si="0"/>
        <v>否</v>
      </c>
    </row>
    <row r="20" ht="35.1" customHeight="1" spans="1:5">
      <c r="A20" s="205" t="s">
        <v>3086</v>
      </c>
      <c r="B20" s="153"/>
      <c r="C20" s="153"/>
      <c r="D20" s="201"/>
      <c r="E20" s="200" t="str">
        <f t="shared" si="0"/>
        <v>否</v>
      </c>
    </row>
    <row r="21" ht="35.1" customHeight="1" spans="1:5">
      <c r="A21" s="135" t="s">
        <v>3087</v>
      </c>
      <c r="B21" s="154"/>
      <c r="C21" s="154"/>
      <c r="D21" s="204"/>
      <c r="E21" s="200" t="str">
        <f t="shared" si="0"/>
        <v>否</v>
      </c>
    </row>
    <row r="22" ht="35.1" customHeight="1" spans="1:5">
      <c r="A22" s="137" t="s">
        <v>3088</v>
      </c>
      <c r="B22" s="153"/>
      <c r="C22" s="153"/>
      <c r="D22" s="201"/>
      <c r="E22" s="200" t="str">
        <f t="shared" si="0"/>
        <v>否</v>
      </c>
    </row>
    <row r="23" ht="35.1" customHeight="1" spans="1:5">
      <c r="A23" s="183" t="s">
        <v>3089</v>
      </c>
      <c r="B23" s="154">
        <v>6</v>
      </c>
      <c r="C23" s="154">
        <v>6</v>
      </c>
      <c r="D23" s="152">
        <f>IF(B23&gt;0,C23/B23-1,IF(B23&lt;0,-(C23/B23-1),""))</f>
        <v>0</v>
      </c>
      <c r="E23" s="200" t="str">
        <f t="shared" si="0"/>
        <v>是</v>
      </c>
    </row>
    <row r="24" ht="36" customHeight="1" spans="1:5">
      <c r="A24" s="206" t="s">
        <v>121</v>
      </c>
      <c r="B24" s="154"/>
      <c r="C24" s="154"/>
      <c r="D24" s="204"/>
      <c r="E24" s="200" t="str">
        <f t="shared" si="0"/>
        <v>否</v>
      </c>
    </row>
    <row r="25" ht="36" customHeight="1" spans="1:5">
      <c r="A25" s="207" t="s">
        <v>3090</v>
      </c>
      <c r="B25" s="202"/>
      <c r="C25" s="202"/>
      <c r="D25" s="208"/>
      <c r="E25" s="200" t="str">
        <f t="shared" si="0"/>
        <v>否</v>
      </c>
    </row>
    <row r="26" ht="36" customHeight="1" spans="1:5">
      <c r="A26" s="209" t="s">
        <v>3091</v>
      </c>
      <c r="B26" s="153">
        <v>80</v>
      </c>
      <c r="C26" s="153">
        <v>84</v>
      </c>
      <c r="D26" s="152">
        <f>IF(B26&gt;0,C26/B26-1,IF(B26&lt;0,-(C26/B26-1),""))</f>
        <v>0.05</v>
      </c>
      <c r="E26" s="200" t="str">
        <f t="shared" si="0"/>
        <v>是</v>
      </c>
    </row>
    <row r="27" ht="35.1" customHeight="1" spans="1:5">
      <c r="A27" s="210" t="s">
        <v>3092</v>
      </c>
      <c r="B27" s="154"/>
      <c r="C27" s="154"/>
      <c r="D27" s="152" t="str">
        <f>IF(B27&gt;0,C27/B27-1,IF(B27&lt;0,-(C27/B27-1),""))</f>
        <v/>
      </c>
      <c r="E27" s="200" t="str">
        <f t="shared" si="0"/>
        <v>否</v>
      </c>
    </row>
    <row r="28" ht="35.1" customHeight="1" spans="1:5">
      <c r="A28" s="156" t="s">
        <v>128</v>
      </c>
      <c r="B28" s="154">
        <v>86</v>
      </c>
      <c r="C28" s="154">
        <v>90</v>
      </c>
      <c r="D28" s="152">
        <f>IF(B28&gt;0,C28/B28-1,IF(B28&lt;0,-(C28/B28-1),""))</f>
        <v>0.047</v>
      </c>
      <c r="E28" s="200" t="str">
        <f t="shared" si="0"/>
        <v>是</v>
      </c>
    </row>
    <row r="29" spans="2:2">
      <c r="B29" s="189"/>
    </row>
    <row r="30" spans="2:3">
      <c r="B30" s="189"/>
      <c r="C30" s="211"/>
    </row>
    <row r="31" spans="2:2">
      <c r="B31" s="189"/>
    </row>
    <row r="32" spans="2:3">
      <c r="B32" s="189"/>
      <c r="C32" s="211"/>
    </row>
    <row r="33" spans="2:2">
      <c r="B33" s="189"/>
    </row>
    <row r="34" spans="2:2">
      <c r="B34" s="189"/>
    </row>
    <row r="35" spans="2:3">
      <c r="B35" s="189"/>
      <c r="C35" s="211"/>
    </row>
    <row r="36" spans="2:2">
      <c r="B36" s="189"/>
    </row>
    <row r="37" spans="2:2">
      <c r="B37" s="189"/>
    </row>
    <row r="38" spans="2:2">
      <c r="B38" s="189"/>
    </row>
    <row r="39" spans="2:2">
      <c r="B39" s="189"/>
    </row>
    <row r="40" spans="2:3">
      <c r="B40" s="189"/>
      <c r="C40" s="211"/>
    </row>
    <row r="41" spans="2:2">
      <c r="B41" s="189"/>
    </row>
  </sheetData>
  <autoFilter xmlns:etc="http://www.wps.cn/officeDocument/2017/etCustomData" ref="A3:E28" etc:filterBottomFollowUsedRange="0">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5:D6 D8:D22 D24:D25 D27: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48"/>
  <sheetViews>
    <sheetView showGridLines="0" showZeros="0" view="pageBreakPreview" zoomScaleNormal="100" workbookViewId="0">
      <selection activeCell="A1" sqref="A1:D1"/>
    </sheetView>
  </sheetViews>
  <sheetFormatPr defaultColWidth="9" defaultRowHeight="20.25" outlineLevelCol="4"/>
  <cols>
    <col min="1" max="1" width="52.6666666666667" style="163" customWidth="1"/>
    <col min="2" max="2" width="20.6333333333333" style="163" customWidth="1"/>
    <col min="3" max="3" width="20.6333333333333" style="164" customWidth="1"/>
    <col min="4" max="4" width="20.6333333333333" style="163" customWidth="1"/>
    <col min="5" max="5" width="4.44166666666667" style="163" hidden="1" customWidth="1"/>
    <col min="6" max="16384" width="9" style="163"/>
  </cols>
  <sheetData>
    <row r="1" ht="45" customHeight="1" spans="1:4">
      <c r="A1" s="165" t="s">
        <v>3093</v>
      </c>
      <c r="B1" s="165"/>
      <c r="C1" s="166"/>
      <c r="D1" s="165"/>
    </row>
    <row r="2" ht="20.1" customHeight="1" spans="1:4">
      <c r="A2" s="167"/>
      <c r="B2" s="167"/>
      <c r="C2" s="168"/>
      <c r="D2" s="169" t="s">
        <v>2</v>
      </c>
    </row>
    <row r="3" ht="45" customHeight="1" spans="1:5">
      <c r="A3" s="170" t="s">
        <v>3032</v>
      </c>
      <c r="B3" s="149" t="s">
        <v>5</v>
      </c>
      <c r="C3" s="149" t="s">
        <v>6</v>
      </c>
      <c r="D3" s="149" t="s">
        <v>7</v>
      </c>
      <c r="E3" s="163" t="s">
        <v>69</v>
      </c>
    </row>
    <row r="4" ht="36" customHeight="1" spans="1:5">
      <c r="A4" s="135" t="s">
        <v>3094</v>
      </c>
      <c r="B4" s="171">
        <v>80</v>
      </c>
      <c r="C4" s="171">
        <v>84</v>
      </c>
      <c r="D4" s="172">
        <f>IF(B4&gt;0,C4/B4-1,IF(B4&lt;0,-(C4/B4-1),""))</f>
        <v>0.05</v>
      </c>
      <c r="E4" s="123" t="str">
        <f t="shared" ref="E4:E35" si="0">IF(A4&lt;&gt;"",IF(SUM(B4:C4)&lt;&gt;0,"是","否"),"是")</f>
        <v>是</v>
      </c>
    </row>
    <row r="5" ht="36" customHeight="1" spans="1:5">
      <c r="A5" s="155" t="s">
        <v>3034</v>
      </c>
      <c r="B5" s="173"/>
      <c r="C5" s="174"/>
      <c r="D5" s="172" t="str">
        <f>IF(B5&gt;0,C5/B5-1,IF(B5&lt;0,-(C5/B5-1),""))</f>
        <v/>
      </c>
      <c r="E5" s="123" t="str">
        <f t="shared" si="0"/>
        <v>否</v>
      </c>
    </row>
    <row r="6" ht="36" hidden="1" customHeight="1" spans="1:5">
      <c r="A6" s="155" t="s">
        <v>3035</v>
      </c>
      <c r="B6" s="173"/>
      <c r="C6" s="173"/>
      <c r="D6" s="175"/>
      <c r="E6" s="123" t="str">
        <f t="shared" si="0"/>
        <v>否</v>
      </c>
    </row>
    <row r="7" ht="36" customHeight="1" spans="1:5">
      <c r="A7" s="155" t="s">
        <v>3036</v>
      </c>
      <c r="B7" s="176"/>
      <c r="C7" s="174"/>
      <c r="D7" s="172" t="str">
        <f>IF(B7&gt;0,C7/B7-1,IF(B7&lt;0,-(C7/B7-1),""))</f>
        <v/>
      </c>
      <c r="E7" s="123" t="str">
        <f t="shared" si="0"/>
        <v>否</v>
      </c>
    </row>
    <row r="8" ht="36" hidden="1" customHeight="1" spans="1:5">
      <c r="A8" s="155" t="s">
        <v>3037</v>
      </c>
      <c r="B8" s="173"/>
      <c r="C8" s="174"/>
      <c r="D8" s="175"/>
      <c r="E8" s="123" t="str">
        <f t="shared" si="0"/>
        <v>否</v>
      </c>
    </row>
    <row r="9" ht="36" customHeight="1" spans="1:5">
      <c r="A9" s="155" t="s">
        <v>3038</v>
      </c>
      <c r="B9" s="176"/>
      <c r="C9" s="174"/>
      <c r="D9" s="172" t="str">
        <f t="shared" ref="D9:D18" si="1">IF(B9&gt;0,C9/B9-1,IF(B9&lt;0,-(C9/B9-1),""))</f>
        <v/>
      </c>
      <c r="E9" s="123" t="str">
        <f t="shared" si="0"/>
        <v>否</v>
      </c>
    </row>
    <row r="10" ht="36" customHeight="1" spans="1:5">
      <c r="A10" s="155" t="s">
        <v>3041</v>
      </c>
      <c r="B10" s="173"/>
      <c r="C10" s="174"/>
      <c r="D10" s="172" t="str">
        <f t="shared" si="1"/>
        <v/>
      </c>
      <c r="E10" s="123" t="str">
        <f t="shared" si="0"/>
        <v>否</v>
      </c>
    </row>
    <row r="11" ht="36" customHeight="1" spans="1:5">
      <c r="A11" s="155" t="s">
        <v>3042</v>
      </c>
      <c r="B11" s="173"/>
      <c r="C11" s="174"/>
      <c r="D11" s="172" t="str">
        <f t="shared" si="1"/>
        <v/>
      </c>
      <c r="E11" s="123" t="str">
        <f t="shared" si="0"/>
        <v>否</v>
      </c>
    </row>
    <row r="12" ht="36" customHeight="1" spans="1:5">
      <c r="A12" s="155" t="s">
        <v>3043</v>
      </c>
      <c r="B12" s="173"/>
      <c r="C12" s="174"/>
      <c r="D12" s="172" t="str">
        <f t="shared" si="1"/>
        <v/>
      </c>
      <c r="E12" s="123" t="str">
        <f t="shared" si="0"/>
        <v>否</v>
      </c>
    </row>
    <row r="13" ht="36" customHeight="1" spans="1:5">
      <c r="A13" s="155" t="s">
        <v>3044</v>
      </c>
      <c r="B13" s="177"/>
      <c r="C13" s="173"/>
      <c r="D13" s="172" t="str">
        <f t="shared" si="1"/>
        <v/>
      </c>
      <c r="E13" s="123" t="str">
        <f t="shared" si="0"/>
        <v>否</v>
      </c>
    </row>
    <row r="14" ht="36" customHeight="1" spans="1:5">
      <c r="A14" s="155" t="s">
        <v>3040</v>
      </c>
      <c r="B14" s="177"/>
      <c r="C14" s="174"/>
      <c r="D14" s="172" t="str">
        <f t="shared" si="1"/>
        <v/>
      </c>
      <c r="E14" s="123" t="str">
        <f t="shared" si="0"/>
        <v>否</v>
      </c>
    </row>
    <row r="15" ht="36" customHeight="1" spans="1:5">
      <c r="A15" s="155" t="s">
        <v>3095</v>
      </c>
      <c r="B15" s="177"/>
      <c r="C15" s="178"/>
      <c r="D15" s="172" t="str">
        <f t="shared" si="1"/>
        <v/>
      </c>
      <c r="E15" s="123" t="str">
        <f t="shared" si="0"/>
        <v>否</v>
      </c>
    </row>
    <row r="16" ht="36" customHeight="1" spans="1:5">
      <c r="A16" s="155" t="s">
        <v>3046</v>
      </c>
      <c r="B16" s="177"/>
      <c r="C16" s="178"/>
      <c r="D16" s="172" t="str">
        <f t="shared" si="1"/>
        <v/>
      </c>
      <c r="E16" s="123" t="str">
        <f t="shared" si="0"/>
        <v>否</v>
      </c>
    </row>
    <row r="17" ht="36" customHeight="1" spans="1:5">
      <c r="A17" s="155" t="s">
        <v>3047</v>
      </c>
      <c r="B17" s="173"/>
      <c r="C17" s="174"/>
      <c r="D17" s="172" t="str">
        <f t="shared" si="1"/>
        <v/>
      </c>
      <c r="E17" s="123" t="str">
        <f t="shared" si="0"/>
        <v>否</v>
      </c>
    </row>
    <row r="18" ht="36" customHeight="1" spans="1:5">
      <c r="A18" s="155" t="s">
        <v>3048</v>
      </c>
      <c r="B18" s="177"/>
      <c r="C18" s="178"/>
      <c r="D18" s="172" t="str">
        <f t="shared" si="1"/>
        <v/>
      </c>
      <c r="E18" s="123" t="str">
        <f t="shared" si="0"/>
        <v>否</v>
      </c>
    </row>
    <row r="19" ht="36" hidden="1" customHeight="1" spans="1:5">
      <c r="A19" s="155" t="s">
        <v>3050</v>
      </c>
      <c r="B19" s="177"/>
      <c r="C19" s="178"/>
      <c r="D19" s="175"/>
      <c r="E19" s="123" t="str">
        <f t="shared" si="0"/>
        <v>否</v>
      </c>
    </row>
    <row r="20" ht="36" customHeight="1" spans="1:5">
      <c r="A20" s="155" t="s">
        <v>3051</v>
      </c>
      <c r="B20" s="179">
        <v>80</v>
      </c>
      <c r="C20" s="179">
        <v>84</v>
      </c>
      <c r="D20" s="172">
        <f>IF(B20&gt;0,C20/B20-1,IF(B20&lt;0,-(C20/B20-1),""))</f>
        <v>0.05</v>
      </c>
      <c r="E20" s="123" t="e">
        <f>IF(A20&lt;&gt;"",IF(SUM(#REF!)&lt;&gt;0,"是","否"),"是")</f>
        <v>#REF!</v>
      </c>
    </row>
    <row r="21" ht="36" customHeight="1" spans="1:5">
      <c r="A21" s="135" t="s">
        <v>3096</v>
      </c>
      <c r="B21" s="180"/>
      <c r="C21" s="181"/>
      <c r="D21" s="172" t="str">
        <f>IF(B21&gt;0,C21/B21-1,IF(B21&lt;0,-(C21/B21-1),""))</f>
        <v/>
      </c>
      <c r="E21" s="123" t="str">
        <f>IF(A21&lt;&gt;"",IF(SUM(B20:C20)&lt;&gt;0,"是","否"),"是")</f>
        <v>是</v>
      </c>
    </row>
    <row r="22" ht="36" customHeight="1" spans="1:5">
      <c r="A22" s="155" t="s">
        <v>3053</v>
      </c>
      <c r="B22" s="182"/>
      <c r="C22" s="182"/>
      <c r="D22" s="172" t="str">
        <f>IF(B22&gt;0,C22/B22-1,IF(B22&lt;0,-(C22/B22-1),""))</f>
        <v/>
      </c>
      <c r="E22" s="123" t="str">
        <f t="shared" si="0"/>
        <v>否</v>
      </c>
    </row>
    <row r="23" ht="36" hidden="1" customHeight="1" spans="1:5">
      <c r="A23" s="155" t="s">
        <v>3054</v>
      </c>
      <c r="B23" s="177"/>
      <c r="C23" s="174"/>
      <c r="D23" s="175"/>
      <c r="E23" s="123" t="str">
        <f t="shared" si="0"/>
        <v>否</v>
      </c>
    </row>
    <row r="24" ht="36" hidden="1" customHeight="1" spans="1:5">
      <c r="A24" s="135" t="s">
        <v>3097</v>
      </c>
      <c r="B24" s="177"/>
      <c r="C24" s="174"/>
      <c r="D24" s="175"/>
      <c r="E24" s="123" t="str">
        <f t="shared" si="0"/>
        <v>否</v>
      </c>
    </row>
    <row r="25" ht="36" hidden="1" customHeight="1" spans="1:5">
      <c r="A25" s="155" t="s">
        <v>3098</v>
      </c>
      <c r="B25" s="177"/>
      <c r="C25" s="174"/>
      <c r="D25" s="175"/>
      <c r="E25" s="123" t="str">
        <f t="shared" si="0"/>
        <v>否</v>
      </c>
    </row>
    <row r="26" ht="36" hidden="1" customHeight="1" spans="1:5">
      <c r="A26" s="155" t="s">
        <v>3099</v>
      </c>
      <c r="B26" s="177"/>
      <c r="C26" s="174"/>
      <c r="D26" s="175"/>
      <c r="E26" s="123" t="str">
        <f t="shared" si="0"/>
        <v>否</v>
      </c>
    </row>
    <row r="27" ht="36" hidden="1" customHeight="1" spans="1:5">
      <c r="A27" s="155" t="s">
        <v>3100</v>
      </c>
      <c r="B27" s="182"/>
      <c r="C27" s="182"/>
      <c r="D27" s="75"/>
      <c r="E27" s="123" t="str">
        <f t="shared" si="0"/>
        <v>否</v>
      </c>
    </row>
    <row r="28" ht="36" customHeight="1" spans="1:5">
      <c r="A28" s="135" t="s">
        <v>3101</v>
      </c>
      <c r="B28" s="177"/>
      <c r="C28" s="174"/>
      <c r="D28" s="172" t="str">
        <f t="shared" ref="D28:D33" si="2">IF(B28&gt;0,C28/B28-1,IF(B28&lt;0,-(C28/B28-1),""))</f>
        <v/>
      </c>
      <c r="E28" s="123" t="str">
        <f t="shared" si="0"/>
        <v>否</v>
      </c>
    </row>
    <row r="29" ht="36" customHeight="1" spans="1:5">
      <c r="A29" s="155" t="s">
        <v>3063</v>
      </c>
      <c r="B29" s="173"/>
      <c r="C29" s="174"/>
      <c r="D29" s="172" t="str">
        <f t="shared" si="2"/>
        <v/>
      </c>
      <c r="E29" s="123" t="str">
        <f t="shared" si="0"/>
        <v>否</v>
      </c>
    </row>
    <row r="30" ht="36" customHeight="1" spans="1:5">
      <c r="A30" s="135" t="s">
        <v>3102</v>
      </c>
      <c r="B30" s="177"/>
      <c r="C30" s="174"/>
      <c r="D30" s="172" t="str">
        <f t="shared" si="2"/>
        <v/>
      </c>
      <c r="E30" s="123" t="str">
        <f t="shared" si="0"/>
        <v>否</v>
      </c>
    </row>
    <row r="31" ht="36" customHeight="1" spans="1:5">
      <c r="A31" s="183" t="s">
        <v>3103</v>
      </c>
      <c r="B31" s="171">
        <v>80</v>
      </c>
      <c r="C31" s="171">
        <v>84</v>
      </c>
      <c r="D31" s="172">
        <f t="shared" si="2"/>
        <v>0.05</v>
      </c>
      <c r="E31" s="123" t="e">
        <f>IF(A31&lt;&gt;"",IF(SUM(#REF!)&lt;&gt;0,"是","否"),"是")</f>
        <v>#REF!</v>
      </c>
    </row>
    <row r="32" ht="36" customHeight="1" spans="1:5">
      <c r="A32" s="184" t="s">
        <v>60</v>
      </c>
      <c r="B32" s="173">
        <v>6</v>
      </c>
      <c r="C32" s="185">
        <v>6</v>
      </c>
      <c r="D32" s="172">
        <f t="shared" si="2"/>
        <v>0</v>
      </c>
      <c r="E32" s="123" t="e">
        <f>IF(A32&lt;&gt;"",IF(SUM(#REF!)&lt;&gt;0,"是","否"),"是")</f>
        <v>#REF!</v>
      </c>
    </row>
    <row r="33" ht="36" customHeight="1" spans="1:5">
      <c r="A33" s="186" t="s">
        <v>3067</v>
      </c>
      <c r="B33" s="182"/>
      <c r="C33" s="187"/>
      <c r="D33" s="172" t="str">
        <f t="shared" si="2"/>
        <v/>
      </c>
      <c r="E33" s="123" t="e">
        <f>IF(A33&lt;&gt;"",IF(SUM(#REF!)&lt;&gt;0,"是","否"),"是")</f>
        <v>#REF!</v>
      </c>
    </row>
    <row r="34" ht="36" hidden="1" customHeight="1" spans="1:5">
      <c r="A34" s="184" t="s">
        <v>3068</v>
      </c>
      <c r="B34" s="182">
        <v>86</v>
      </c>
      <c r="C34" s="182">
        <v>90</v>
      </c>
      <c r="D34" s="172">
        <v>0.047</v>
      </c>
      <c r="E34" s="123" t="e">
        <f>IF(A34&lt;&gt;"",IF(SUM(#REF!)&lt;&gt;0,"是","否"),"是")</f>
        <v>#REF!</v>
      </c>
    </row>
    <row r="35" ht="36" customHeight="1" spans="1:5">
      <c r="A35" s="156" t="s">
        <v>68</v>
      </c>
      <c r="B35" s="188">
        <v>86</v>
      </c>
      <c r="C35" s="187">
        <v>90</v>
      </c>
      <c r="D35" s="172">
        <f>IF(B35&gt;0,C35/B35-1,IF(B35&lt;0,-(C35/B35-1),""))</f>
        <v>0.047</v>
      </c>
      <c r="E35" s="123" t="str">
        <f t="shared" si="0"/>
        <v>是</v>
      </c>
    </row>
    <row r="40" spans="2:2">
      <c r="B40" s="189"/>
    </row>
    <row r="41" spans="2:2">
      <c r="B41" s="189"/>
    </row>
    <row r="42" spans="2:2">
      <c r="B42" s="190"/>
    </row>
    <row r="43" spans="2:2">
      <c r="B43" s="189"/>
    </row>
    <row r="44" spans="2:2">
      <c r="B44" s="189"/>
    </row>
    <row r="45" spans="2:2">
      <c r="B45" s="189"/>
    </row>
    <row r="46" spans="2:2">
      <c r="B46" s="189"/>
    </row>
    <row r="47" spans="2:2">
      <c r="B47" s="190"/>
    </row>
    <row r="48" spans="2:2">
      <c r="B48" s="189"/>
    </row>
  </sheetData>
  <autoFilter xmlns:etc="http://www.wps.cn/officeDocument/2017/etCustomData" ref="A3:E35" etc:filterBottomFollowUsedRange="0">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7">
    <tabColor rgb="FF00B0F0"/>
  </sheetPr>
  <dimension ref="A1:E37"/>
  <sheetViews>
    <sheetView showGridLines="0" showZeros="0" view="pageBreakPreview" zoomScaleNormal="100" workbookViewId="0">
      <selection activeCell="H23" sqref="H23"/>
    </sheetView>
  </sheetViews>
  <sheetFormatPr defaultColWidth="9" defaultRowHeight="13.5" outlineLevelCol="4"/>
  <cols>
    <col min="1" max="1" width="50.775" customWidth="1"/>
    <col min="2" max="4" width="20.6333333333333" customWidth="1"/>
    <col min="5" max="5" width="5.33333333333333" hidden="1" customWidth="1"/>
  </cols>
  <sheetData>
    <row r="1" ht="45" customHeight="1" spans="1:4">
      <c r="A1" s="145" t="s">
        <v>3104</v>
      </c>
      <c r="B1" s="145"/>
      <c r="C1" s="145"/>
      <c r="D1" s="145"/>
    </row>
    <row r="2" ht="20.1" customHeight="1" spans="1:4">
      <c r="A2" s="146"/>
      <c r="B2" s="146"/>
      <c r="C2" s="146"/>
      <c r="D2" s="147" t="s">
        <v>2</v>
      </c>
    </row>
    <row r="3" ht="45" customHeight="1" spans="1:5">
      <c r="A3" s="148" t="s">
        <v>3105</v>
      </c>
      <c r="B3" s="149" t="s">
        <v>5</v>
      </c>
      <c r="C3" s="149" t="s">
        <v>6</v>
      </c>
      <c r="D3" s="149" t="s">
        <v>7</v>
      </c>
      <c r="E3" s="150" t="s">
        <v>69</v>
      </c>
    </row>
    <row r="4" ht="36" customHeight="1" spans="1:5">
      <c r="A4" s="135" t="s">
        <v>3070</v>
      </c>
      <c r="B4" s="151"/>
      <c r="C4" s="151"/>
      <c r="D4" s="152" t="str">
        <f>IF(B4&gt;0,C4/B4-1,IF(B4&lt;0,-(C4/B4-1),""))</f>
        <v/>
      </c>
      <c r="E4" s="123" t="str">
        <f>IF(A4&lt;&gt;"",IF(SUM(B4:C4)&lt;&gt;0,"是","否"),"是")</f>
        <v>否</v>
      </c>
    </row>
    <row r="5" ht="36" customHeight="1" spans="1:5">
      <c r="A5" s="137" t="s">
        <v>3106</v>
      </c>
      <c r="B5" s="153"/>
      <c r="C5" s="153"/>
      <c r="D5" s="152" t="str">
        <f t="shared" ref="D5:D24" si="0">IF(B5&gt;0,C5/B5-1,IF(B5&lt;0,-(C5/B5-1),""))</f>
        <v/>
      </c>
      <c r="E5" s="123" t="str">
        <f>IF(A5&lt;&gt;"",IF(SUM(B5:C5)&lt;&gt;0,"是","否"),"是")</f>
        <v>否</v>
      </c>
    </row>
    <row r="6" ht="36" customHeight="1" spans="1:5">
      <c r="A6" s="137" t="s">
        <v>3072</v>
      </c>
      <c r="B6" s="153"/>
      <c r="C6" s="153"/>
      <c r="D6" s="152" t="str">
        <f t="shared" si="0"/>
        <v/>
      </c>
      <c r="E6" s="123"/>
    </row>
    <row r="7" ht="36" customHeight="1" spans="1:5">
      <c r="A7" s="137" t="s">
        <v>3073</v>
      </c>
      <c r="B7" s="153">
        <v>6</v>
      </c>
      <c r="C7" s="153">
        <v>6</v>
      </c>
      <c r="D7" s="152">
        <f t="shared" si="0"/>
        <v>0</v>
      </c>
      <c r="E7" s="123"/>
    </row>
    <row r="8" ht="36" customHeight="1" spans="1:5">
      <c r="A8" s="137" t="s">
        <v>3074</v>
      </c>
      <c r="B8" s="153"/>
      <c r="C8" s="153"/>
      <c r="D8" s="152" t="str">
        <f t="shared" si="0"/>
        <v/>
      </c>
      <c r="E8" s="123"/>
    </row>
    <row r="9" ht="36" customHeight="1" spans="1:5">
      <c r="A9" s="137" t="s">
        <v>3076</v>
      </c>
      <c r="B9" s="153"/>
      <c r="C9" s="153"/>
      <c r="D9" s="152" t="str">
        <f t="shared" si="0"/>
        <v/>
      </c>
      <c r="E9" s="123" t="str">
        <f t="shared" ref="E9:E24" si="1">IF(A9&lt;&gt;"",IF(SUM(B9:C9)&lt;&gt;0,"是","否"),"是")</f>
        <v>否</v>
      </c>
    </row>
    <row r="10" ht="36" customHeight="1" spans="1:5">
      <c r="A10" s="135" t="s">
        <v>3077</v>
      </c>
      <c r="B10" s="154"/>
      <c r="C10" s="154"/>
      <c r="D10" s="152" t="str">
        <f t="shared" si="0"/>
        <v/>
      </c>
      <c r="E10" s="123" t="str">
        <f t="shared" si="1"/>
        <v>否</v>
      </c>
    </row>
    <row r="11" ht="36" customHeight="1" spans="1:5">
      <c r="A11" s="137" t="s">
        <v>3078</v>
      </c>
      <c r="B11" s="153"/>
      <c r="C11" s="153"/>
      <c r="D11" s="152" t="str">
        <f t="shared" si="0"/>
        <v/>
      </c>
      <c r="E11" s="123" t="str">
        <f t="shared" si="1"/>
        <v>否</v>
      </c>
    </row>
    <row r="12" ht="36" customHeight="1" spans="1:5">
      <c r="A12" s="137" t="s">
        <v>3082</v>
      </c>
      <c r="B12" s="153"/>
      <c r="C12" s="153"/>
      <c r="D12" s="152" t="str">
        <f t="shared" si="0"/>
        <v/>
      </c>
      <c r="E12" s="123" t="str">
        <f t="shared" si="1"/>
        <v>否</v>
      </c>
    </row>
    <row r="13" ht="36" customHeight="1" spans="1:5">
      <c r="A13" s="135" t="s">
        <v>3083</v>
      </c>
      <c r="B13" s="153"/>
      <c r="C13" s="153"/>
      <c r="D13" s="152" t="str">
        <f t="shared" si="0"/>
        <v/>
      </c>
      <c r="E13" s="123" t="str">
        <f t="shared" si="1"/>
        <v>否</v>
      </c>
    </row>
    <row r="14" ht="36" customHeight="1" spans="1:5">
      <c r="A14" s="137" t="s">
        <v>3084</v>
      </c>
      <c r="B14" s="154"/>
      <c r="C14" s="154"/>
      <c r="D14" s="152" t="str">
        <f t="shared" si="0"/>
        <v/>
      </c>
      <c r="E14" s="123" t="str">
        <f t="shared" si="1"/>
        <v>否</v>
      </c>
    </row>
    <row r="15" ht="36" customHeight="1" spans="1:5">
      <c r="A15" s="135" t="s">
        <v>3085</v>
      </c>
      <c r="B15" s="153"/>
      <c r="C15" s="153"/>
      <c r="D15" s="152" t="str">
        <f t="shared" si="0"/>
        <v/>
      </c>
      <c r="E15" s="123" t="str">
        <f t="shared" si="1"/>
        <v>否</v>
      </c>
    </row>
    <row r="16" ht="36" customHeight="1" spans="1:5">
      <c r="A16" s="155" t="s">
        <v>3107</v>
      </c>
      <c r="B16" s="154"/>
      <c r="C16" s="154"/>
      <c r="D16" s="152" t="str">
        <f t="shared" si="0"/>
        <v/>
      </c>
      <c r="E16" s="123" t="str">
        <f t="shared" si="1"/>
        <v>否</v>
      </c>
    </row>
    <row r="17" ht="36" customHeight="1" spans="1:5">
      <c r="A17" s="135" t="s">
        <v>3087</v>
      </c>
      <c r="B17" s="153"/>
      <c r="C17" s="153"/>
      <c r="D17" s="152" t="str">
        <f t="shared" si="0"/>
        <v/>
      </c>
      <c r="E17" s="123" t="str">
        <f t="shared" si="1"/>
        <v>否</v>
      </c>
    </row>
    <row r="18" ht="36" customHeight="1" spans="1:5">
      <c r="A18" s="137" t="s">
        <v>3088</v>
      </c>
      <c r="B18" s="154"/>
      <c r="C18" s="154"/>
      <c r="D18" s="152" t="str">
        <f t="shared" si="0"/>
        <v/>
      </c>
      <c r="E18" s="123" t="str">
        <f t="shared" si="1"/>
        <v>否</v>
      </c>
    </row>
    <row r="19" ht="36" customHeight="1" spans="1:5">
      <c r="A19" s="156" t="s">
        <v>3108</v>
      </c>
      <c r="B19" s="154">
        <v>6</v>
      </c>
      <c r="C19" s="154">
        <v>6</v>
      </c>
      <c r="D19" s="152">
        <f t="shared" si="0"/>
        <v>0</v>
      </c>
      <c r="E19" s="123" t="e">
        <f>IF(A19&lt;&gt;"",IF(SUM(#REF!)&lt;&gt;0,"是","否"),"是")</f>
        <v>#REF!</v>
      </c>
    </row>
    <row r="20" ht="36" customHeight="1" spans="1:5">
      <c r="A20" s="157" t="s">
        <v>121</v>
      </c>
      <c r="B20" s="158"/>
      <c r="C20" s="158"/>
      <c r="D20" s="152" t="str">
        <f t="shared" si="0"/>
        <v/>
      </c>
      <c r="E20" s="123" t="str">
        <f>IF(A20&lt;&gt;"",IF(SUM(B19:C19)&lt;&gt;0,"是","否"),"是")</f>
        <v>是</v>
      </c>
    </row>
    <row r="21" ht="36" customHeight="1" spans="1:5">
      <c r="A21" s="159" t="s">
        <v>3090</v>
      </c>
      <c r="B21" s="154"/>
      <c r="C21" s="154"/>
      <c r="D21" s="152" t="str">
        <f t="shared" si="0"/>
        <v/>
      </c>
      <c r="E21" s="123" t="str">
        <f t="shared" si="1"/>
        <v>否</v>
      </c>
    </row>
    <row r="22" ht="36" customHeight="1" spans="1:5">
      <c r="A22" s="159" t="s">
        <v>3091</v>
      </c>
      <c r="B22" s="153">
        <v>80</v>
      </c>
      <c r="C22" s="153">
        <v>84</v>
      </c>
      <c r="D22" s="152">
        <f t="shared" si="0"/>
        <v>0.05</v>
      </c>
      <c r="E22" s="123" t="e">
        <f>IF(A22&lt;&gt;"",IF(SUM(#REF!)&lt;&gt;0,"是","否"),"是")</f>
        <v>#REF!</v>
      </c>
    </row>
    <row r="23" ht="36" customHeight="1" spans="1:5">
      <c r="A23" s="160" t="s">
        <v>3092</v>
      </c>
      <c r="B23" s="154"/>
      <c r="C23" s="154"/>
      <c r="D23" s="152" t="str">
        <f t="shared" si="0"/>
        <v/>
      </c>
      <c r="E23" s="123" t="str">
        <f>IF(A23&lt;&gt;"",IF(SUM(B22:C22)&lt;&gt;0,"是","否"),"是")</f>
        <v>是</v>
      </c>
    </row>
    <row r="24" ht="36" customHeight="1" spans="1:5">
      <c r="A24" s="156" t="s">
        <v>128</v>
      </c>
      <c r="B24" s="154">
        <v>86</v>
      </c>
      <c r="C24" s="154">
        <v>90</v>
      </c>
      <c r="D24" s="152">
        <f t="shared" si="0"/>
        <v>0.047</v>
      </c>
      <c r="E24" s="123" t="str">
        <f>IF(A24&lt;&gt;"",IF(SUM(B23:C23)&lt;&gt;0,"是","否"),"是")</f>
        <v>否</v>
      </c>
    </row>
    <row r="26" spans="2:3">
      <c r="B26" s="161"/>
      <c r="C26" s="161"/>
    </row>
    <row r="27" spans="2:2">
      <c r="B27" s="162"/>
    </row>
    <row r="28" spans="2:3">
      <c r="B28" s="161"/>
      <c r="C28" s="161"/>
    </row>
    <row r="29" spans="2:2">
      <c r="B29" s="162"/>
    </row>
    <row r="30" spans="2:2">
      <c r="B30" s="162"/>
    </row>
    <row r="31" spans="2:3">
      <c r="B31" s="161"/>
      <c r="C31" s="161"/>
    </row>
    <row r="32" spans="2:2">
      <c r="B32" s="162"/>
    </row>
    <row r="33" spans="2:2">
      <c r="B33" s="162"/>
    </row>
    <row r="34" spans="2:2">
      <c r="B34" s="162"/>
    </row>
    <row r="35" spans="2:2">
      <c r="B35" s="162"/>
    </row>
    <row r="36" spans="2:3">
      <c r="B36" s="161"/>
      <c r="C36" s="161"/>
    </row>
    <row r="37" spans="2:2">
      <c r="B37" s="162"/>
    </row>
  </sheetData>
  <autoFilter xmlns:etc="http://www.wps.cn/officeDocument/2017/etCustomData" ref="A3:E24" etc:filterBottomFollowUsedRange="0">
    <filterColumn colId="4">
      <customFilters>
        <customFilter operator="equal" val="是"/>
      </customFilters>
    </filterColumn>
    <extLst/>
  </autoFilter>
  <mergeCells count="1">
    <mergeCell ref="A1:D1"/>
  </mergeCells>
  <conditionalFormatting sqref="E3:E24">
    <cfRule type="cellIs" dxfId="3" priority="4" stopIfTrue="1" operator="lessThanOrEqual">
      <formula>-1</formula>
    </cfRule>
  </conditionalFormatting>
  <conditionalFormatting sqref="E4:E24">
    <cfRule type="cellIs" dxfId="3" priority="3" stopIfTrue="1" operator="lessThanOrEqual">
      <formula>-1</formula>
    </cfRule>
  </conditionalFormatting>
  <conditionalFormatting sqref="D5:D6 D8:D19 D21 D23:D24">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12"/>
  <sheetViews>
    <sheetView view="pageBreakPreview" zoomScaleNormal="100" workbookViewId="0">
      <selection activeCell="B18" sqref="B18"/>
    </sheetView>
  </sheetViews>
  <sheetFormatPr defaultColWidth="9" defaultRowHeight="14.25" outlineLevelCol="1"/>
  <cols>
    <col min="1" max="1" width="36.25" style="126" customWidth="1"/>
    <col min="2" max="2" width="45.5" style="128" customWidth="1"/>
    <col min="3" max="3" width="12.6333333333333" style="126"/>
    <col min="4" max="16374" width="9" style="126"/>
    <col min="16375" max="16376" width="35.6333333333333" style="126"/>
    <col min="16377" max="16377" width="9" style="126"/>
    <col min="16378" max="16384" width="9" style="129"/>
  </cols>
  <sheetData>
    <row r="1" s="126" customFormat="1" ht="45" customHeight="1" spans="1:2">
      <c r="A1" s="130" t="s">
        <v>3109</v>
      </c>
      <c r="B1" s="131"/>
    </row>
    <row r="2" s="126" customFormat="1" ht="20.1" customHeight="1" spans="1:2">
      <c r="A2" s="132"/>
      <c r="B2" s="133" t="s">
        <v>2</v>
      </c>
    </row>
    <row r="3" s="127" customFormat="1" ht="45" customHeight="1" spans="1:2">
      <c r="A3" s="134" t="s">
        <v>3110</v>
      </c>
      <c r="B3" s="134" t="s">
        <v>3111</v>
      </c>
    </row>
    <row r="4" s="126" customFormat="1" ht="36" customHeight="1" spans="1:2">
      <c r="A4" s="143" t="s">
        <v>2484</v>
      </c>
      <c r="B4" s="144"/>
    </row>
    <row r="5" s="126" customFormat="1" ht="36" customHeight="1" spans="1:2">
      <c r="A5" s="143" t="s">
        <v>2486</v>
      </c>
      <c r="B5" s="144"/>
    </row>
    <row r="6" s="126" customFormat="1" ht="36" customHeight="1" spans="1:2">
      <c r="A6" s="143" t="s">
        <v>2487</v>
      </c>
      <c r="B6" s="144"/>
    </row>
    <row r="7" s="126" customFormat="1" ht="36" customHeight="1" spans="1:2">
      <c r="A7" s="143" t="s">
        <v>2488</v>
      </c>
      <c r="B7" s="144"/>
    </row>
    <row r="8" s="126" customFormat="1" ht="36" customHeight="1" spans="1:2">
      <c r="A8" s="143" t="s">
        <v>2489</v>
      </c>
      <c r="B8" s="144"/>
    </row>
    <row r="9" s="126" customFormat="1" ht="36" customHeight="1" spans="1:2">
      <c r="A9" s="143" t="s">
        <v>2490</v>
      </c>
      <c r="B9" s="144"/>
    </row>
    <row r="10" s="126" customFormat="1" ht="36" customHeight="1" spans="1:2">
      <c r="A10" s="143" t="s">
        <v>2491</v>
      </c>
      <c r="B10" s="144"/>
    </row>
    <row r="11" s="126" customFormat="1" ht="31" customHeight="1" spans="1:2">
      <c r="A11" s="140" t="s">
        <v>3112</v>
      </c>
      <c r="B11" s="141"/>
    </row>
    <row r="12" spans="1:1">
      <c r="A12" s="142" t="s">
        <v>3029</v>
      </c>
    </row>
  </sheetData>
  <mergeCells count="1">
    <mergeCell ref="A1:B1"/>
  </mergeCells>
  <conditionalFormatting sqref="B3:G3">
    <cfRule type="cellIs" dxfId="0" priority="3" stopIfTrue="1" operator="lessThanOrEqual">
      <formula>-1</formula>
    </cfRule>
  </conditionalFormatting>
  <conditionalFormatting sqref="B4:B6">
    <cfRule type="cellIs" dxfId="0" priority="1" stopIfTrue="1" operator="lessThanOrEqual">
      <formula>-1</formula>
    </cfRule>
  </conditionalFormatting>
  <conditionalFormatting sqref="C1:G2">
    <cfRule type="cellIs" dxfId="0" priority="5" stopIfTrue="1" operator="lessThanOrEqual">
      <formula>-1</formula>
    </cfRule>
    <cfRule type="cellIs" dxfId="0" priority="4" stopIfTrue="1" operator="greaterThanOrEqual">
      <formula>10</formula>
    </cfRule>
  </conditionalFormatting>
  <conditionalFormatting sqref="C4:G6">
    <cfRule type="cellIs" dxfId="0" priority="2"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17"/>
  <sheetViews>
    <sheetView view="pageBreakPreview" zoomScaleNormal="100" workbookViewId="0">
      <selection activeCell="B7" sqref="B7"/>
    </sheetView>
  </sheetViews>
  <sheetFormatPr defaultColWidth="9" defaultRowHeight="14.25"/>
  <cols>
    <col min="1" max="1" width="46.6333333333333" style="126" customWidth="1"/>
    <col min="2" max="2" width="38" style="128" customWidth="1"/>
    <col min="3" max="16371" width="9" style="126"/>
    <col min="16372" max="16373" width="35.6333333333333" style="126"/>
    <col min="16374" max="16374" width="9" style="126"/>
    <col min="16375" max="16384" width="9" style="129"/>
  </cols>
  <sheetData>
    <row r="1" s="126" customFormat="1" ht="45" customHeight="1" spans="1:2">
      <c r="A1" s="130" t="s">
        <v>3113</v>
      </c>
      <c r="B1" s="131"/>
    </row>
    <row r="2" s="126" customFormat="1" ht="20.1" customHeight="1" spans="1:2">
      <c r="A2" s="132"/>
      <c r="B2" s="133" t="s">
        <v>2</v>
      </c>
    </row>
    <row r="3" s="127" customFormat="1" ht="45" customHeight="1" spans="1:2">
      <c r="A3" s="134" t="s">
        <v>3114</v>
      </c>
      <c r="B3" s="134" t="s">
        <v>3111</v>
      </c>
    </row>
    <row r="4" s="126" customFormat="1" ht="36" customHeight="1" spans="1:2">
      <c r="A4" s="135"/>
      <c r="B4" s="136"/>
    </row>
    <row r="5" s="126" customFormat="1" ht="36" customHeight="1" spans="1:2">
      <c r="A5" s="135"/>
      <c r="B5" s="136"/>
    </row>
    <row r="6" s="126" customFormat="1" ht="36" customHeight="1" spans="1:2">
      <c r="A6" s="137"/>
      <c r="B6" s="136"/>
    </row>
    <row r="7" s="126" customFormat="1" ht="36" customHeight="1" spans="1:2">
      <c r="A7" s="138"/>
      <c r="B7" s="136"/>
    </row>
    <row r="8" s="126" customFormat="1" ht="36" customHeight="1" spans="1:2">
      <c r="A8" s="139"/>
      <c r="B8" s="136"/>
    </row>
    <row r="9" s="126" customFormat="1" ht="36" customHeight="1" spans="1:2">
      <c r="A9" s="139"/>
      <c r="B9" s="136"/>
    </row>
    <row r="10" s="126" customFormat="1" ht="36" customHeight="1" spans="1:2">
      <c r="A10" s="139"/>
      <c r="B10" s="136"/>
    </row>
    <row r="11" s="126" customFormat="1" ht="36" customHeight="1" spans="1:2">
      <c r="A11" s="139"/>
      <c r="B11" s="136"/>
    </row>
    <row r="12" s="126" customFormat="1" ht="36" customHeight="1" spans="1:2">
      <c r="A12" s="139"/>
      <c r="B12" s="136"/>
    </row>
    <row r="13" s="126" customFormat="1" ht="36" customHeight="1" spans="1:2">
      <c r="A13" s="139"/>
      <c r="B13" s="136"/>
    </row>
    <row r="14" s="126" customFormat="1" ht="36" customHeight="1" spans="1:2">
      <c r="A14" s="139"/>
      <c r="B14" s="136"/>
    </row>
    <row r="15" s="126" customFormat="1" ht="31" customHeight="1" spans="1:2">
      <c r="A15" s="140" t="s">
        <v>3112</v>
      </c>
      <c r="B15" s="141"/>
    </row>
    <row r="16" s="126" customFormat="1" spans="1:16377">
      <c r="A16" s="142" t="s">
        <v>3115</v>
      </c>
      <c r="B16" s="128"/>
      <c r="XEU16" s="129"/>
      <c r="XEV16" s="129"/>
      <c r="XEW16" s="129"/>
    </row>
    <row r="17" s="126" customFormat="1" spans="2:16377">
      <c r="B17" s="128"/>
      <c r="XEU17" s="129"/>
      <c r="XEV17" s="129"/>
      <c r="XEW17" s="129"/>
    </row>
  </sheetData>
  <mergeCells count="1">
    <mergeCell ref="A1:B1"/>
  </mergeCells>
  <conditionalFormatting sqref="B3:G3">
    <cfRule type="cellIs" dxfId="0" priority="2" stopIfTrue="1" operator="lessThanOrEqual">
      <formula>-1</formula>
    </cfRule>
  </conditionalFormatting>
  <conditionalFormatting sqref="B4:G5">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FF0000"/>
  </sheetPr>
  <dimension ref="A1:E42"/>
  <sheetViews>
    <sheetView showGridLines="0" showZeros="0" view="pageBreakPreview" zoomScaleNormal="115" topLeftCell="A26" workbookViewId="0">
      <selection activeCell="A9" sqref="A9"/>
    </sheetView>
  </sheetViews>
  <sheetFormatPr defaultColWidth="9" defaultRowHeight="14.25" outlineLevelCol="4"/>
  <cols>
    <col min="1" max="1" width="52.4416666666667" style="105" customWidth="1"/>
    <col min="2" max="4" width="20.6333333333333" style="105" customWidth="1"/>
    <col min="5" max="5" width="5.38333333333333" style="105" hidden="1" customWidth="1"/>
    <col min="6" max="16384" width="9" style="105"/>
  </cols>
  <sheetData>
    <row r="1" ht="45" customHeight="1" spans="1:4">
      <c r="A1" s="106" t="s">
        <v>3116</v>
      </c>
      <c r="B1" s="106"/>
      <c r="C1" s="106"/>
      <c r="D1" s="106"/>
    </row>
    <row r="2" s="116" customFormat="1" ht="20.1" customHeight="1" spans="1:4">
      <c r="A2" s="117"/>
      <c r="B2" s="118"/>
      <c r="C2" s="119"/>
      <c r="D2" s="120" t="s">
        <v>2</v>
      </c>
    </row>
    <row r="3" ht="45" customHeight="1" spans="1:5">
      <c r="A3" s="121" t="s">
        <v>3117</v>
      </c>
      <c r="B3" s="71" t="s">
        <v>5</v>
      </c>
      <c r="C3" s="71" t="s">
        <v>6</v>
      </c>
      <c r="D3" s="71" t="s">
        <v>7</v>
      </c>
      <c r="E3" s="116" t="s">
        <v>69</v>
      </c>
    </row>
    <row r="4" ht="36" customHeight="1" spans="1:5">
      <c r="A4" s="122" t="s">
        <v>3118</v>
      </c>
      <c r="B4" s="93">
        <v>8412</v>
      </c>
      <c r="C4" s="94">
        <v>9120</v>
      </c>
      <c r="D4" s="75">
        <v>0.084</v>
      </c>
      <c r="E4" s="123" t="str">
        <f t="shared" ref="E4:E38" si="0">IF(A4&lt;&gt;"",IF(SUM(B4:C4)&lt;&gt;0,"是","否"),"是")</f>
        <v>是</v>
      </c>
    </row>
    <row r="5" ht="36" customHeight="1" spans="1:5">
      <c r="A5" s="124" t="s">
        <v>3119</v>
      </c>
      <c r="B5" s="96">
        <v>8202</v>
      </c>
      <c r="C5" s="97">
        <v>8916</v>
      </c>
      <c r="D5" s="75">
        <v>0.087</v>
      </c>
      <c r="E5" s="123" t="str">
        <f t="shared" si="0"/>
        <v>是</v>
      </c>
    </row>
    <row r="6" ht="36" customHeight="1" spans="1:5">
      <c r="A6" s="124" t="s">
        <v>3120</v>
      </c>
      <c r="B6" s="96">
        <v>6</v>
      </c>
      <c r="C6" s="98">
        <v>4</v>
      </c>
      <c r="D6" s="75">
        <v>-0.333</v>
      </c>
      <c r="E6" s="123" t="str">
        <f t="shared" si="0"/>
        <v>是</v>
      </c>
    </row>
    <row r="7" s="104" customFormat="1" ht="36" customHeight="1" spans="1:5">
      <c r="A7" s="124" t="s">
        <v>3121</v>
      </c>
      <c r="B7" s="96">
        <v>0</v>
      </c>
      <c r="C7" s="98"/>
      <c r="D7" s="75"/>
      <c r="E7" s="123" t="str">
        <f t="shared" si="0"/>
        <v>否</v>
      </c>
    </row>
    <row r="8" ht="36" customHeight="1" spans="1:5">
      <c r="A8" s="122" t="s">
        <v>3122</v>
      </c>
      <c r="B8" s="93">
        <v>14193</v>
      </c>
      <c r="C8" s="100">
        <v>12924</v>
      </c>
      <c r="D8" s="75">
        <v>-0.089</v>
      </c>
      <c r="E8" s="123" t="str">
        <f t="shared" si="0"/>
        <v>是</v>
      </c>
    </row>
    <row r="9" ht="36" customHeight="1" spans="1:5">
      <c r="A9" s="124" t="s">
        <v>3119</v>
      </c>
      <c r="B9" s="96">
        <v>11929</v>
      </c>
      <c r="C9" s="98">
        <v>11077</v>
      </c>
      <c r="D9" s="75">
        <v>-0.071</v>
      </c>
      <c r="E9" s="123" t="str">
        <f t="shared" si="0"/>
        <v>是</v>
      </c>
    </row>
    <row r="10" ht="36" customHeight="1" spans="1:5">
      <c r="A10" s="124" t="s">
        <v>3120</v>
      </c>
      <c r="B10" s="96">
        <v>903</v>
      </c>
      <c r="C10" s="98">
        <v>546</v>
      </c>
      <c r="D10" s="75">
        <v>-0.395</v>
      </c>
      <c r="E10" s="123" t="str">
        <f t="shared" si="0"/>
        <v>是</v>
      </c>
    </row>
    <row r="11" ht="36" customHeight="1" spans="1:5">
      <c r="A11" s="124" t="s">
        <v>3121</v>
      </c>
      <c r="B11" s="96">
        <v>1288</v>
      </c>
      <c r="C11" s="98">
        <v>1288</v>
      </c>
      <c r="D11" s="75">
        <v>0</v>
      </c>
      <c r="E11" s="123" t="str">
        <f t="shared" si="0"/>
        <v>是</v>
      </c>
    </row>
    <row r="12" ht="36" customHeight="1" spans="1:5">
      <c r="A12" s="122" t="s">
        <v>3123</v>
      </c>
      <c r="B12" s="93">
        <v>572</v>
      </c>
      <c r="C12" s="94">
        <v>515</v>
      </c>
      <c r="D12" s="75">
        <v>-0.1</v>
      </c>
      <c r="E12" s="123" t="str">
        <f t="shared" si="0"/>
        <v>是</v>
      </c>
    </row>
    <row r="13" ht="36" customHeight="1" spans="1:5">
      <c r="A13" s="124" t="s">
        <v>3119</v>
      </c>
      <c r="B13" s="96">
        <v>570</v>
      </c>
      <c r="C13" s="98">
        <v>514</v>
      </c>
      <c r="D13" s="75">
        <v>-0.098</v>
      </c>
      <c r="E13" s="123" t="str">
        <f t="shared" si="0"/>
        <v>是</v>
      </c>
    </row>
    <row r="14" ht="36" customHeight="1" spans="1:5">
      <c r="A14" s="124" t="s">
        <v>3120</v>
      </c>
      <c r="B14" s="96">
        <v>2</v>
      </c>
      <c r="C14" s="98">
        <v>1</v>
      </c>
      <c r="D14" s="75">
        <v>-0.5</v>
      </c>
      <c r="E14" s="123" t="str">
        <f t="shared" si="0"/>
        <v>是</v>
      </c>
    </row>
    <row r="15" ht="36" hidden="1" customHeight="1" spans="1:5">
      <c r="A15" s="124" t="s">
        <v>3121</v>
      </c>
      <c r="B15" s="96">
        <v>0</v>
      </c>
      <c r="C15" s="98"/>
      <c r="D15" s="75"/>
      <c r="E15" s="123" t="str">
        <f t="shared" si="0"/>
        <v>否</v>
      </c>
    </row>
    <row r="16" ht="36" customHeight="1" spans="1:5">
      <c r="A16" s="122" t="s">
        <v>3124</v>
      </c>
      <c r="B16" s="93">
        <v>6909</v>
      </c>
      <c r="C16" s="94">
        <v>7374</v>
      </c>
      <c r="D16" s="75">
        <v>0.067</v>
      </c>
      <c r="E16" s="123" t="str">
        <f t="shared" si="0"/>
        <v>是</v>
      </c>
    </row>
    <row r="17" ht="36" customHeight="1" spans="1:5">
      <c r="A17" s="124" t="s">
        <v>3119</v>
      </c>
      <c r="B17" s="96">
        <v>6828</v>
      </c>
      <c r="C17" s="101">
        <v>7292</v>
      </c>
      <c r="D17" s="75">
        <v>0.068</v>
      </c>
      <c r="E17" s="123" t="str">
        <f t="shared" si="0"/>
        <v>是</v>
      </c>
    </row>
    <row r="18" ht="36" customHeight="1" spans="1:5">
      <c r="A18" s="124" t="s">
        <v>3120</v>
      </c>
      <c r="B18" s="96">
        <v>62</v>
      </c>
      <c r="C18" s="101">
        <v>61</v>
      </c>
      <c r="D18" s="75">
        <v>-0.016</v>
      </c>
      <c r="E18" s="123" t="str">
        <f t="shared" si="0"/>
        <v>是</v>
      </c>
    </row>
    <row r="19" ht="36" customHeight="1" spans="1:5">
      <c r="A19" s="124" t="s">
        <v>3121</v>
      </c>
      <c r="B19" s="96"/>
      <c r="C19" s="101"/>
      <c r="D19" s="75"/>
      <c r="E19" s="123" t="str">
        <f t="shared" si="0"/>
        <v>否</v>
      </c>
    </row>
    <row r="20" ht="36" customHeight="1" spans="1:5">
      <c r="A20" s="122" t="s">
        <v>3125</v>
      </c>
      <c r="B20" s="93">
        <v>382</v>
      </c>
      <c r="C20" s="94">
        <v>371</v>
      </c>
      <c r="D20" s="75">
        <v>-0.029</v>
      </c>
      <c r="E20" s="123" t="str">
        <f t="shared" si="0"/>
        <v>是</v>
      </c>
    </row>
    <row r="21" ht="36" customHeight="1" spans="1:5">
      <c r="A21" s="124" t="s">
        <v>3119</v>
      </c>
      <c r="B21" s="96">
        <v>382</v>
      </c>
      <c r="C21" s="94">
        <v>371</v>
      </c>
      <c r="D21" s="75">
        <v>-0.029</v>
      </c>
      <c r="E21" s="123" t="str">
        <f t="shared" si="0"/>
        <v>是</v>
      </c>
    </row>
    <row r="22" ht="36" customHeight="1" spans="1:5">
      <c r="A22" s="124" t="s">
        <v>3120</v>
      </c>
      <c r="B22" s="96"/>
      <c r="C22" s="97"/>
      <c r="D22" s="75"/>
      <c r="E22" s="123" t="str">
        <f t="shared" si="0"/>
        <v>否</v>
      </c>
    </row>
    <row r="23" ht="36" customHeight="1" spans="1:5">
      <c r="A23" s="124" t="s">
        <v>3121</v>
      </c>
      <c r="B23" s="96"/>
      <c r="C23" s="98"/>
      <c r="D23" s="75"/>
      <c r="E23" s="123" t="str">
        <f t="shared" si="0"/>
        <v>否</v>
      </c>
    </row>
    <row r="24" ht="36" customHeight="1" spans="1:5">
      <c r="A24" s="122" t="s">
        <v>3126</v>
      </c>
      <c r="B24" s="93">
        <v>8162</v>
      </c>
      <c r="C24" s="94">
        <v>8413</v>
      </c>
      <c r="D24" s="75">
        <v>0.031</v>
      </c>
      <c r="E24" s="123" t="str">
        <f t="shared" si="0"/>
        <v>是</v>
      </c>
    </row>
    <row r="25" ht="36" customHeight="1" spans="1:5">
      <c r="A25" s="124" t="s">
        <v>3119</v>
      </c>
      <c r="B25" s="96">
        <v>2054</v>
      </c>
      <c r="C25" s="102">
        <v>2232</v>
      </c>
      <c r="D25" s="75">
        <v>0.087</v>
      </c>
      <c r="E25" s="123" t="str">
        <f t="shared" si="0"/>
        <v>是</v>
      </c>
    </row>
    <row r="26" ht="36" customHeight="1" spans="1:5">
      <c r="A26" s="124" t="s">
        <v>3120</v>
      </c>
      <c r="B26" s="96">
        <v>250</v>
      </c>
      <c r="C26" s="97">
        <v>36</v>
      </c>
      <c r="D26" s="75">
        <v>-0.856</v>
      </c>
      <c r="E26" s="123" t="str">
        <f t="shared" si="0"/>
        <v>是</v>
      </c>
    </row>
    <row r="27" ht="36" customHeight="1" spans="1:5">
      <c r="A27" s="124" t="s">
        <v>3121</v>
      </c>
      <c r="B27" s="96">
        <v>4842</v>
      </c>
      <c r="C27" s="97">
        <v>5598</v>
      </c>
      <c r="D27" s="75">
        <v>0.156</v>
      </c>
      <c r="E27" s="123" t="str">
        <f t="shared" si="0"/>
        <v>是</v>
      </c>
    </row>
    <row r="28" ht="36" customHeight="1" spans="1:5">
      <c r="A28" s="122" t="s">
        <v>3127</v>
      </c>
      <c r="B28" s="93">
        <v>6840</v>
      </c>
      <c r="C28" s="94">
        <v>7279</v>
      </c>
      <c r="D28" s="75">
        <v>0.064</v>
      </c>
      <c r="E28" s="123" t="str">
        <f t="shared" si="0"/>
        <v>是</v>
      </c>
    </row>
    <row r="29" ht="36" customHeight="1" spans="1:5">
      <c r="A29" s="124" t="s">
        <v>3119</v>
      </c>
      <c r="B29" s="96">
        <v>6241</v>
      </c>
      <c r="C29" s="102">
        <v>6684</v>
      </c>
      <c r="D29" s="75">
        <v>0.071</v>
      </c>
      <c r="E29" s="123" t="str">
        <f t="shared" si="0"/>
        <v>是</v>
      </c>
    </row>
    <row r="30" ht="36" customHeight="1" spans="1:5">
      <c r="A30" s="124" t="s">
        <v>3120</v>
      </c>
      <c r="B30" s="96">
        <v>16</v>
      </c>
      <c r="C30" s="102">
        <v>12</v>
      </c>
      <c r="D30" s="75">
        <v>-0.25</v>
      </c>
      <c r="E30" s="123" t="str">
        <f t="shared" si="0"/>
        <v>是</v>
      </c>
    </row>
    <row r="31" ht="36" customHeight="1" spans="1:5">
      <c r="A31" s="124" t="s">
        <v>3121</v>
      </c>
      <c r="B31" s="96">
        <v>511</v>
      </c>
      <c r="C31" s="102">
        <v>535</v>
      </c>
      <c r="D31" s="75">
        <v>0.047</v>
      </c>
      <c r="E31" s="123" t="str">
        <f t="shared" si="0"/>
        <v>是</v>
      </c>
    </row>
    <row r="32" ht="36" customHeight="1" spans="1:5">
      <c r="A32" s="81" t="s">
        <v>3128</v>
      </c>
      <c r="B32" s="93">
        <v>45470</v>
      </c>
      <c r="C32" s="93">
        <v>45996</v>
      </c>
      <c r="D32" s="75">
        <v>0.012</v>
      </c>
      <c r="E32" s="123" t="str">
        <f t="shared" si="0"/>
        <v>是</v>
      </c>
    </row>
    <row r="33" ht="36" customHeight="1" spans="1:5">
      <c r="A33" s="124" t="s">
        <v>3129</v>
      </c>
      <c r="B33" s="96">
        <v>36206</v>
      </c>
      <c r="C33" s="97">
        <v>37086</v>
      </c>
      <c r="D33" s="75">
        <v>0.024</v>
      </c>
      <c r="E33" s="123" t="str">
        <f t="shared" si="0"/>
        <v>是</v>
      </c>
    </row>
    <row r="34" ht="36" customHeight="1" spans="1:5">
      <c r="A34" s="124" t="s">
        <v>3130</v>
      </c>
      <c r="B34" s="96">
        <v>1239</v>
      </c>
      <c r="C34" s="97">
        <v>660</v>
      </c>
      <c r="D34" s="75">
        <v>-0.467</v>
      </c>
      <c r="E34" s="123" t="str">
        <f t="shared" si="0"/>
        <v>是</v>
      </c>
    </row>
    <row r="35" ht="36" customHeight="1" spans="1:5">
      <c r="A35" s="124" t="s">
        <v>3131</v>
      </c>
      <c r="B35" s="96">
        <v>6641</v>
      </c>
      <c r="C35" s="97">
        <v>7421</v>
      </c>
      <c r="D35" s="75">
        <v>0.117</v>
      </c>
      <c r="E35" s="123" t="str">
        <f t="shared" si="0"/>
        <v>是</v>
      </c>
    </row>
    <row r="36" ht="36" customHeight="1" spans="1:5">
      <c r="A36" s="82" t="s">
        <v>3132</v>
      </c>
      <c r="B36" s="93">
        <v>24610</v>
      </c>
      <c r="C36" s="100">
        <v>27616</v>
      </c>
      <c r="D36" s="75">
        <v>0.122</v>
      </c>
      <c r="E36" s="123" t="str">
        <f t="shared" si="0"/>
        <v>是</v>
      </c>
    </row>
    <row r="37" ht="36" customHeight="1" spans="1:5">
      <c r="A37" s="125" t="s">
        <v>3133</v>
      </c>
      <c r="B37" s="93"/>
      <c r="C37" s="94"/>
      <c r="D37" s="75"/>
      <c r="E37" s="123" t="str">
        <f t="shared" si="0"/>
        <v>否</v>
      </c>
    </row>
    <row r="38" ht="36" customHeight="1" spans="1:5">
      <c r="A38" s="81" t="s">
        <v>3134</v>
      </c>
      <c r="B38" s="93">
        <v>70080</v>
      </c>
      <c r="C38" s="93">
        <v>73612</v>
      </c>
      <c r="D38" s="75">
        <v>0.05</v>
      </c>
      <c r="E38" s="123" t="str">
        <f t="shared" si="0"/>
        <v>是</v>
      </c>
    </row>
    <row r="39" spans="2:3">
      <c r="B39" s="115"/>
      <c r="C39" s="115"/>
    </row>
    <row r="40" spans="2:3">
      <c r="B40" s="115"/>
      <c r="C40" s="115"/>
    </row>
    <row r="41" spans="2:3">
      <c r="B41" s="115"/>
      <c r="C41" s="115"/>
    </row>
    <row r="42" spans="2:3">
      <c r="B42" s="115"/>
      <c r="C42" s="115"/>
    </row>
  </sheetData>
  <autoFilter xmlns:etc="http://www.wps.cn/officeDocument/2017/etCustomData" ref="A3:E38" etc:filterBottomFollowUsedRange="0">
    <filterColumn colId="4">
      <customFilters>
        <customFilter operator="equal" val="是"/>
      </customFilters>
    </filterColumn>
    <extLst/>
  </autoFilter>
  <mergeCells count="1">
    <mergeCell ref="A1:D1"/>
  </mergeCells>
  <conditionalFormatting sqref="D36">
    <cfRule type="cellIs" dxfId="3" priority="1" stopIfTrue="1" operator="lessThanOrEqual">
      <formula>-1</formula>
    </cfRule>
  </conditionalFormatting>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5:D22 D37:D38 C25 C29:C31 D24:D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0000"/>
  </sheetPr>
  <dimension ref="A1:E26"/>
  <sheetViews>
    <sheetView showGridLines="0" showZeros="0" view="pageBreakPreview" zoomScaleNormal="100" workbookViewId="0">
      <pane ySplit="3" topLeftCell="A4" activePane="bottomLeft" state="frozen"/>
      <selection/>
      <selection pane="bottomLeft" activeCell="A1" sqref="A1:D1"/>
    </sheetView>
  </sheetViews>
  <sheetFormatPr defaultColWidth="9" defaultRowHeight="14.25" outlineLevelCol="4"/>
  <cols>
    <col min="1" max="1" width="45.6333333333333" style="105" customWidth="1"/>
    <col min="2" max="4" width="20.6333333333333" style="105" customWidth="1"/>
    <col min="5" max="5" width="12.75" style="105" hidden="1" customWidth="1"/>
    <col min="6" max="16384" width="9" style="105"/>
  </cols>
  <sheetData>
    <row r="1" ht="45" customHeight="1" spans="1:4">
      <c r="A1" s="106" t="s">
        <v>3135</v>
      </c>
      <c r="B1" s="106"/>
      <c r="C1" s="106"/>
      <c r="D1" s="106"/>
    </row>
    <row r="2" ht="20.1" customHeight="1" spans="1:4">
      <c r="A2" s="107"/>
      <c r="B2" s="108"/>
      <c r="C2" s="109"/>
      <c r="D2" s="110" t="s">
        <v>3136</v>
      </c>
    </row>
    <row r="3" ht="45" customHeight="1" spans="1:5">
      <c r="A3" s="70" t="s">
        <v>2455</v>
      </c>
      <c r="B3" s="71" t="s">
        <v>5</v>
      </c>
      <c r="C3" s="71" t="s">
        <v>6</v>
      </c>
      <c r="D3" s="71" t="s">
        <v>7</v>
      </c>
      <c r="E3" s="111" t="s">
        <v>69</v>
      </c>
    </row>
    <row r="4" ht="36" customHeight="1" spans="1:5">
      <c r="A4" s="73" t="s">
        <v>3137</v>
      </c>
      <c r="B4" s="74">
        <v>7699</v>
      </c>
      <c r="C4" s="74">
        <v>8747</v>
      </c>
      <c r="D4" s="75">
        <v>0.136</v>
      </c>
      <c r="E4" s="112" t="str">
        <f t="shared" ref="E4:E22" si="0">IF(A4&lt;&gt;"",IF(SUM(B4:C4)&lt;&gt;0,"是","否"),"是")</f>
        <v>是</v>
      </c>
    </row>
    <row r="5" ht="36" customHeight="1" spans="1:5">
      <c r="A5" s="76" t="s">
        <v>3138</v>
      </c>
      <c r="B5" s="77">
        <v>7567</v>
      </c>
      <c r="C5" s="77">
        <v>8586</v>
      </c>
      <c r="D5" s="75">
        <v>0.135</v>
      </c>
      <c r="E5" s="112" t="str">
        <f t="shared" si="0"/>
        <v>是</v>
      </c>
    </row>
    <row r="6" ht="36" customHeight="1" spans="1:5">
      <c r="A6" s="113" t="s">
        <v>3139</v>
      </c>
      <c r="B6" s="74">
        <v>13249</v>
      </c>
      <c r="C6" s="74">
        <v>14304</v>
      </c>
      <c r="D6" s="75">
        <v>0.08</v>
      </c>
      <c r="E6" s="112" t="str">
        <f t="shared" si="0"/>
        <v>是</v>
      </c>
    </row>
    <row r="7" ht="36" customHeight="1" spans="1:5">
      <c r="A7" s="76" t="s">
        <v>3138</v>
      </c>
      <c r="B7" s="77">
        <v>13206</v>
      </c>
      <c r="C7" s="78">
        <v>14304</v>
      </c>
      <c r="D7" s="75">
        <v>0.083</v>
      </c>
      <c r="E7" s="112" t="str">
        <f t="shared" si="0"/>
        <v>是</v>
      </c>
    </row>
    <row r="8" s="104" customFormat="1" ht="36" customHeight="1" spans="1:5">
      <c r="A8" s="73" t="s">
        <v>3140</v>
      </c>
      <c r="B8" s="74">
        <v>405</v>
      </c>
      <c r="C8" s="74">
        <v>471</v>
      </c>
      <c r="D8" s="75">
        <v>0.163</v>
      </c>
      <c r="E8" s="112" t="str">
        <f t="shared" si="0"/>
        <v>是</v>
      </c>
    </row>
    <row r="9" s="104" customFormat="1" ht="36" customHeight="1" spans="1:5">
      <c r="A9" s="76" t="s">
        <v>3138</v>
      </c>
      <c r="B9" s="77">
        <v>357</v>
      </c>
      <c r="C9" s="78">
        <v>404</v>
      </c>
      <c r="D9" s="75">
        <v>0.132</v>
      </c>
      <c r="E9" s="112" t="str">
        <f t="shared" si="0"/>
        <v>是</v>
      </c>
    </row>
    <row r="10" s="104" customFormat="1" ht="36" customHeight="1" spans="1:5">
      <c r="A10" s="73" t="s">
        <v>3141</v>
      </c>
      <c r="B10" s="74">
        <v>3361</v>
      </c>
      <c r="C10" s="74">
        <v>4032</v>
      </c>
      <c r="D10" s="75">
        <v>0.2</v>
      </c>
      <c r="E10" s="112" t="str">
        <f t="shared" si="0"/>
        <v>是</v>
      </c>
    </row>
    <row r="11" s="104" customFormat="1" ht="36" customHeight="1" spans="1:5">
      <c r="A11" s="76" t="s">
        <v>3138</v>
      </c>
      <c r="B11" s="77">
        <v>3359</v>
      </c>
      <c r="C11" s="79">
        <v>4030</v>
      </c>
      <c r="D11" s="75">
        <v>0.2</v>
      </c>
      <c r="E11" s="112" t="str">
        <f t="shared" si="0"/>
        <v>是</v>
      </c>
    </row>
    <row r="12" s="104" customFormat="1" ht="36" customHeight="1" spans="1:5">
      <c r="A12" s="73" t="s">
        <v>3142</v>
      </c>
      <c r="B12" s="74">
        <v>311</v>
      </c>
      <c r="C12" s="74">
        <v>441</v>
      </c>
      <c r="D12" s="75">
        <v>0.418</v>
      </c>
      <c r="E12" s="112" t="str">
        <f t="shared" si="0"/>
        <v>是</v>
      </c>
    </row>
    <row r="13" s="104" customFormat="1" ht="36" customHeight="1" spans="1:5">
      <c r="A13" s="76" t="s">
        <v>3138</v>
      </c>
      <c r="B13" s="77">
        <v>311</v>
      </c>
      <c r="C13" s="79">
        <v>441</v>
      </c>
      <c r="D13" s="75">
        <v>0.418</v>
      </c>
      <c r="E13" s="112" t="str">
        <f t="shared" si="0"/>
        <v>是</v>
      </c>
    </row>
    <row r="14" s="104" customFormat="1" ht="36" customHeight="1" spans="1:5">
      <c r="A14" s="73" t="s">
        <v>3143</v>
      </c>
      <c r="B14" s="74">
        <v>5195</v>
      </c>
      <c r="C14" s="74">
        <v>5957</v>
      </c>
      <c r="D14" s="75">
        <v>0.147</v>
      </c>
      <c r="E14" s="112" t="str">
        <f t="shared" si="0"/>
        <v>是</v>
      </c>
    </row>
    <row r="15" ht="36" customHeight="1" spans="1:5">
      <c r="A15" s="76" t="s">
        <v>3138</v>
      </c>
      <c r="B15" s="77">
        <v>5185</v>
      </c>
      <c r="C15" s="78">
        <v>5945</v>
      </c>
      <c r="D15" s="75">
        <v>0.147</v>
      </c>
      <c r="E15" s="112" t="str">
        <f t="shared" si="0"/>
        <v>是</v>
      </c>
    </row>
    <row r="16" ht="36" customHeight="1" spans="1:5">
      <c r="A16" s="73" t="s">
        <v>3144</v>
      </c>
      <c r="B16" s="74">
        <v>11000</v>
      </c>
      <c r="C16" s="74">
        <v>12000</v>
      </c>
      <c r="D16" s="75">
        <v>0.091</v>
      </c>
      <c r="E16" s="112" t="str">
        <f t="shared" si="0"/>
        <v>是</v>
      </c>
    </row>
    <row r="17" ht="36" customHeight="1" spans="1:5">
      <c r="A17" s="76" t="s">
        <v>3138</v>
      </c>
      <c r="B17" s="77">
        <v>11000</v>
      </c>
      <c r="C17" s="80">
        <v>12000</v>
      </c>
      <c r="D17" s="75">
        <v>0.091</v>
      </c>
      <c r="E17" s="112" t="str">
        <f t="shared" si="0"/>
        <v>是</v>
      </c>
    </row>
    <row r="18" ht="36" customHeight="1" spans="1:5">
      <c r="A18" s="81" t="s">
        <v>3145</v>
      </c>
      <c r="B18" s="74">
        <v>41220</v>
      </c>
      <c r="C18" s="74">
        <v>45952</v>
      </c>
      <c r="D18" s="75">
        <v>0.115</v>
      </c>
      <c r="E18" s="112" t="str">
        <f t="shared" si="0"/>
        <v>是</v>
      </c>
    </row>
    <row r="19" ht="36" customHeight="1" spans="1:5">
      <c r="A19" s="76" t="s">
        <v>3146</v>
      </c>
      <c r="B19" s="77">
        <v>40985</v>
      </c>
      <c r="C19" s="77">
        <v>45710</v>
      </c>
      <c r="D19" s="75">
        <v>0.115</v>
      </c>
      <c r="E19" s="112" t="str">
        <f t="shared" si="0"/>
        <v>是</v>
      </c>
    </row>
    <row r="20" ht="36" customHeight="1" spans="1:5">
      <c r="A20" s="114" t="s">
        <v>3147</v>
      </c>
      <c r="B20" s="74"/>
      <c r="C20" s="74"/>
      <c r="D20" s="75"/>
      <c r="E20" s="112" t="str">
        <f t="shared" si="0"/>
        <v>否</v>
      </c>
    </row>
    <row r="21" ht="36" customHeight="1" spans="1:5">
      <c r="A21" s="82" t="s">
        <v>3148</v>
      </c>
      <c r="B21" s="74">
        <v>37353</v>
      </c>
      <c r="C21" s="74">
        <v>28432</v>
      </c>
      <c r="D21" s="75">
        <v>-0.239</v>
      </c>
      <c r="E21" s="112" t="str">
        <f t="shared" si="0"/>
        <v>是</v>
      </c>
    </row>
    <row r="22" ht="36" customHeight="1" spans="1:5">
      <c r="A22" s="81" t="s">
        <v>3149</v>
      </c>
      <c r="B22" s="74">
        <v>78573</v>
      </c>
      <c r="C22" s="74">
        <v>74384</v>
      </c>
      <c r="D22" s="75">
        <v>-0.053</v>
      </c>
      <c r="E22" s="112" t="str">
        <f t="shared" si="0"/>
        <v>是</v>
      </c>
    </row>
    <row r="23" spans="2:3">
      <c r="B23" s="115"/>
      <c r="C23" s="115"/>
    </row>
    <row r="24" spans="2:3">
      <c r="B24" s="115"/>
      <c r="C24" s="115"/>
    </row>
    <row r="25" spans="2:3">
      <c r="B25" s="115"/>
      <c r="C25" s="115"/>
    </row>
    <row r="26" spans="2:3">
      <c r="B26" s="115"/>
      <c r="C26" s="115"/>
    </row>
  </sheetData>
  <autoFilter xmlns:etc="http://www.wps.cn/officeDocument/2017/etCustomData" ref="A3:E22" etc:filterBottomFollowUsedRange="0">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FF0000"/>
  </sheetPr>
  <dimension ref="A1:E42"/>
  <sheetViews>
    <sheetView showGridLines="0" showZeros="0" view="pageBreakPreview" zoomScaleNormal="100" workbookViewId="0">
      <pane ySplit="3" topLeftCell="A22" activePane="bottomLeft" state="frozen"/>
      <selection/>
      <selection pane="bottomLeft" activeCell="C31" sqref="C31"/>
    </sheetView>
  </sheetViews>
  <sheetFormatPr defaultColWidth="9" defaultRowHeight="14.25" outlineLevelCol="4"/>
  <cols>
    <col min="1" max="1" width="46.1333333333333" style="85" customWidth="1"/>
    <col min="2" max="4" width="20.6333333333333" style="85" customWidth="1"/>
    <col min="5" max="5" width="5" style="85" hidden="1" customWidth="1"/>
    <col min="6" max="16384" width="9" style="85"/>
  </cols>
  <sheetData>
    <row r="1" ht="45" customHeight="1" spans="1:4">
      <c r="A1" s="86" t="s">
        <v>3150</v>
      </c>
      <c r="B1" s="86"/>
      <c r="C1" s="86"/>
      <c r="D1" s="86"/>
    </row>
    <row r="2" ht="20.1" customHeight="1" spans="1:4">
      <c r="A2" s="87"/>
      <c r="B2" s="88"/>
      <c r="C2" s="89"/>
      <c r="D2" s="90" t="s">
        <v>2</v>
      </c>
    </row>
    <row r="3" ht="45" customHeight="1" spans="1:5">
      <c r="A3" s="91" t="s">
        <v>3117</v>
      </c>
      <c r="B3" s="71" t="s">
        <v>5</v>
      </c>
      <c r="C3" s="71" t="s">
        <v>6</v>
      </c>
      <c r="D3" s="71" t="s">
        <v>7</v>
      </c>
      <c r="E3" s="72" t="s">
        <v>69</v>
      </c>
    </row>
    <row r="4" ht="36" customHeight="1" spans="1:5">
      <c r="A4" s="92" t="s">
        <v>3118</v>
      </c>
      <c r="B4" s="93">
        <v>8412</v>
      </c>
      <c r="C4" s="94">
        <v>9120</v>
      </c>
      <c r="D4" s="75">
        <v>0.084</v>
      </c>
      <c r="E4" s="72" t="str">
        <f t="shared" ref="E4:E38" si="0">IF(A4&lt;&gt;"",IF(SUM(B4:C4)&lt;&gt;0,"是","否"),"是")</f>
        <v>是</v>
      </c>
    </row>
    <row r="5" ht="36" customHeight="1" spans="1:5">
      <c r="A5" s="95" t="s">
        <v>3119</v>
      </c>
      <c r="B5" s="96">
        <v>8202</v>
      </c>
      <c r="C5" s="97">
        <v>8916</v>
      </c>
      <c r="D5" s="75">
        <v>0.087</v>
      </c>
      <c r="E5" s="72" t="str">
        <f t="shared" si="0"/>
        <v>是</v>
      </c>
    </row>
    <row r="6" ht="36" customHeight="1" spans="1:5">
      <c r="A6" s="95" t="s">
        <v>3120</v>
      </c>
      <c r="B6" s="96">
        <v>6</v>
      </c>
      <c r="C6" s="98">
        <v>4</v>
      </c>
      <c r="D6" s="75">
        <v>-0.333</v>
      </c>
      <c r="E6" s="72" t="str">
        <f t="shared" si="0"/>
        <v>是</v>
      </c>
    </row>
    <row r="7" s="84" customFormat="1" ht="36" customHeight="1" spans="1:5">
      <c r="A7" s="95" t="s">
        <v>3121</v>
      </c>
      <c r="B7" s="96">
        <v>0</v>
      </c>
      <c r="C7" s="98"/>
      <c r="D7" s="75"/>
      <c r="E7" s="72" t="str">
        <f t="shared" si="0"/>
        <v>否</v>
      </c>
    </row>
    <row r="8" s="84" customFormat="1" ht="36" customHeight="1" spans="1:5">
      <c r="A8" s="99" t="s">
        <v>3122</v>
      </c>
      <c r="B8" s="93">
        <v>14193</v>
      </c>
      <c r="C8" s="100">
        <v>12924</v>
      </c>
      <c r="D8" s="75">
        <v>-0.089</v>
      </c>
      <c r="E8" s="72" t="str">
        <f t="shared" si="0"/>
        <v>是</v>
      </c>
    </row>
    <row r="9" s="84" customFormat="1" ht="36" customHeight="1" spans="1:5">
      <c r="A9" s="95" t="s">
        <v>3119</v>
      </c>
      <c r="B9" s="96">
        <v>11929</v>
      </c>
      <c r="C9" s="98">
        <v>11077</v>
      </c>
      <c r="D9" s="75">
        <v>-0.071</v>
      </c>
      <c r="E9" s="72" t="str">
        <f t="shared" si="0"/>
        <v>是</v>
      </c>
    </row>
    <row r="10" s="84" customFormat="1" ht="36" customHeight="1" spans="1:5">
      <c r="A10" s="95" t="s">
        <v>3120</v>
      </c>
      <c r="B10" s="96">
        <v>903</v>
      </c>
      <c r="C10" s="98">
        <v>546</v>
      </c>
      <c r="D10" s="75">
        <v>-0.395</v>
      </c>
      <c r="E10" s="72" t="str">
        <f t="shared" si="0"/>
        <v>是</v>
      </c>
    </row>
    <row r="11" s="84" customFormat="1" ht="36" customHeight="1" spans="1:5">
      <c r="A11" s="95" t="s">
        <v>3121</v>
      </c>
      <c r="B11" s="96">
        <v>1288</v>
      </c>
      <c r="C11" s="98">
        <v>1288</v>
      </c>
      <c r="D11" s="75">
        <v>0</v>
      </c>
      <c r="E11" s="72" t="str">
        <f t="shared" si="0"/>
        <v>是</v>
      </c>
    </row>
    <row r="12" s="84" customFormat="1" ht="36" customHeight="1" spans="1:5">
      <c r="A12" s="92" t="s">
        <v>3123</v>
      </c>
      <c r="B12" s="93">
        <v>572</v>
      </c>
      <c r="C12" s="94">
        <v>515</v>
      </c>
      <c r="D12" s="75">
        <v>-0.1</v>
      </c>
      <c r="E12" s="72" t="str">
        <f t="shared" si="0"/>
        <v>是</v>
      </c>
    </row>
    <row r="13" ht="36" hidden="1" customHeight="1" spans="1:5">
      <c r="A13" s="95" t="s">
        <v>3119</v>
      </c>
      <c r="B13" s="96">
        <v>570</v>
      </c>
      <c r="C13" s="98">
        <v>514</v>
      </c>
      <c r="D13" s="75">
        <v>-0.098</v>
      </c>
      <c r="E13" s="72" t="str">
        <f t="shared" si="0"/>
        <v>是</v>
      </c>
    </row>
    <row r="14" ht="36" customHeight="1" spans="1:5">
      <c r="A14" s="95" t="s">
        <v>3120</v>
      </c>
      <c r="B14" s="96">
        <v>2</v>
      </c>
      <c r="C14" s="98">
        <v>1</v>
      </c>
      <c r="D14" s="75">
        <v>-0.5</v>
      </c>
      <c r="E14" s="72" t="str">
        <f t="shared" si="0"/>
        <v>是</v>
      </c>
    </row>
    <row r="15" ht="36" hidden="1" customHeight="1" spans="1:5">
      <c r="A15" s="95" t="s">
        <v>3121</v>
      </c>
      <c r="B15" s="96">
        <v>0</v>
      </c>
      <c r="C15" s="98"/>
      <c r="D15" s="75"/>
      <c r="E15" s="72" t="str">
        <f t="shared" si="0"/>
        <v>否</v>
      </c>
    </row>
    <row r="16" ht="36" customHeight="1" spans="1:5">
      <c r="A16" s="92" t="s">
        <v>3124</v>
      </c>
      <c r="B16" s="93">
        <v>6909</v>
      </c>
      <c r="C16" s="94">
        <v>7374</v>
      </c>
      <c r="D16" s="75">
        <v>0.067</v>
      </c>
      <c r="E16" s="72" t="str">
        <f t="shared" si="0"/>
        <v>是</v>
      </c>
    </row>
    <row r="17" ht="36" customHeight="1" spans="1:5">
      <c r="A17" s="95" t="s">
        <v>3119</v>
      </c>
      <c r="B17" s="96">
        <v>6828</v>
      </c>
      <c r="C17" s="101">
        <v>7292</v>
      </c>
      <c r="D17" s="75">
        <v>0.068</v>
      </c>
      <c r="E17" s="72" t="str">
        <f t="shared" si="0"/>
        <v>是</v>
      </c>
    </row>
    <row r="18" ht="36" customHeight="1" spans="1:5">
      <c r="A18" s="95" t="s">
        <v>3120</v>
      </c>
      <c r="B18" s="96">
        <v>62</v>
      </c>
      <c r="C18" s="101">
        <v>61</v>
      </c>
      <c r="D18" s="75">
        <v>-0.016</v>
      </c>
      <c r="E18" s="72" t="str">
        <f t="shared" si="0"/>
        <v>是</v>
      </c>
    </row>
    <row r="19" ht="36" customHeight="1" spans="1:5">
      <c r="A19" s="95" t="s">
        <v>3121</v>
      </c>
      <c r="B19" s="96"/>
      <c r="C19" s="101"/>
      <c r="D19" s="75"/>
      <c r="E19" s="72" t="str">
        <f t="shared" si="0"/>
        <v>否</v>
      </c>
    </row>
    <row r="20" ht="36" customHeight="1" spans="1:5">
      <c r="A20" s="92" t="s">
        <v>3125</v>
      </c>
      <c r="B20" s="93">
        <v>382</v>
      </c>
      <c r="C20" s="94">
        <v>371</v>
      </c>
      <c r="D20" s="75">
        <v>-0.029</v>
      </c>
      <c r="E20" s="72" t="str">
        <f t="shared" si="0"/>
        <v>是</v>
      </c>
    </row>
    <row r="21" ht="36" customHeight="1" spans="1:5">
      <c r="A21" s="95" t="s">
        <v>3119</v>
      </c>
      <c r="B21" s="96">
        <v>382</v>
      </c>
      <c r="C21" s="94">
        <v>371</v>
      </c>
      <c r="D21" s="75">
        <v>-0.029</v>
      </c>
      <c r="E21" s="72" t="str">
        <f t="shared" si="0"/>
        <v>是</v>
      </c>
    </row>
    <row r="22" ht="36" customHeight="1" spans="1:5">
      <c r="A22" s="95" t="s">
        <v>3120</v>
      </c>
      <c r="B22" s="96"/>
      <c r="C22" s="97"/>
      <c r="D22" s="75"/>
      <c r="E22" s="72" t="str">
        <f t="shared" si="0"/>
        <v>否</v>
      </c>
    </row>
    <row r="23" ht="36" hidden="1" customHeight="1" spans="1:5">
      <c r="A23" s="95" t="s">
        <v>3121</v>
      </c>
      <c r="B23" s="96"/>
      <c r="C23" s="98"/>
      <c r="D23" s="75"/>
      <c r="E23" s="72" t="str">
        <f t="shared" si="0"/>
        <v>否</v>
      </c>
    </row>
    <row r="24" ht="36" hidden="1" customHeight="1" spans="1:5">
      <c r="A24" s="92" t="s">
        <v>3126</v>
      </c>
      <c r="B24" s="93">
        <v>8162</v>
      </c>
      <c r="C24" s="94">
        <v>8413</v>
      </c>
      <c r="D24" s="75">
        <v>0.031</v>
      </c>
      <c r="E24" s="72" t="str">
        <f t="shared" si="0"/>
        <v>是</v>
      </c>
    </row>
    <row r="25" ht="36" hidden="1" customHeight="1" spans="1:5">
      <c r="A25" s="95" t="s">
        <v>3119</v>
      </c>
      <c r="B25" s="96">
        <v>2054</v>
      </c>
      <c r="C25" s="102">
        <v>2232</v>
      </c>
      <c r="D25" s="75">
        <v>0.087</v>
      </c>
      <c r="E25" s="72" t="str">
        <f t="shared" si="0"/>
        <v>是</v>
      </c>
    </row>
    <row r="26" ht="36" hidden="1" customHeight="1" spans="1:5">
      <c r="A26" s="95" t="s">
        <v>3120</v>
      </c>
      <c r="B26" s="96">
        <v>250</v>
      </c>
      <c r="C26" s="97">
        <v>36</v>
      </c>
      <c r="D26" s="75">
        <v>-0.856</v>
      </c>
      <c r="E26" s="72" t="str">
        <f t="shared" si="0"/>
        <v>是</v>
      </c>
    </row>
    <row r="27" ht="36" hidden="1" customHeight="1" spans="1:5">
      <c r="A27" s="95" t="s">
        <v>3121</v>
      </c>
      <c r="B27" s="96">
        <v>4842</v>
      </c>
      <c r="C27" s="97">
        <v>5598</v>
      </c>
      <c r="D27" s="75">
        <v>0.156</v>
      </c>
      <c r="E27" s="72" t="str">
        <f t="shared" si="0"/>
        <v>是</v>
      </c>
    </row>
    <row r="28" ht="36" customHeight="1" spans="1:5">
      <c r="A28" s="92" t="s">
        <v>3127</v>
      </c>
      <c r="B28" s="93">
        <v>6840</v>
      </c>
      <c r="C28" s="94">
        <v>7279</v>
      </c>
      <c r="D28" s="75">
        <v>0.064</v>
      </c>
      <c r="E28" s="72" t="str">
        <f t="shared" si="0"/>
        <v>是</v>
      </c>
    </row>
    <row r="29" ht="36" customHeight="1" spans="1:5">
      <c r="A29" s="95" t="s">
        <v>3119</v>
      </c>
      <c r="B29" s="96">
        <v>6241</v>
      </c>
      <c r="C29" s="102">
        <v>6684</v>
      </c>
      <c r="D29" s="75">
        <v>0.071</v>
      </c>
      <c r="E29" s="72" t="str">
        <f t="shared" si="0"/>
        <v>是</v>
      </c>
    </row>
    <row r="30" ht="36" customHeight="1" spans="1:5">
      <c r="A30" s="95" t="s">
        <v>3120</v>
      </c>
      <c r="B30" s="96">
        <v>16</v>
      </c>
      <c r="C30" s="102">
        <v>12</v>
      </c>
      <c r="D30" s="75">
        <v>-0.25</v>
      </c>
      <c r="E30" s="72" t="str">
        <f t="shared" si="0"/>
        <v>是</v>
      </c>
    </row>
    <row r="31" ht="36" customHeight="1" spans="1:5">
      <c r="A31" s="95" t="s">
        <v>3121</v>
      </c>
      <c r="B31" s="96">
        <v>511</v>
      </c>
      <c r="C31" s="102">
        <v>535</v>
      </c>
      <c r="D31" s="75">
        <v>0.047</v>
      </c>
      <c r="E31" s="72" t="str">
        <f t="shared" si="0"/>
        <v>是</v>
      </c>
    </row>
    <row r="32" ht="36" customHeight="1" spans="1:5">
      <c r="A32" s="81" t="s">
        <v>3128</v>
      </c>
      <c r="B32" s="93">
        <v>45470</v>
      </c>
      <c r="C32" s="93">
        <v>45996</v>
      </c>
      <c r="D32" s="75">
        <v>0.012</v>
      </c>
      <c r="E32" s="72" t="str">
        <f t="shared" si="0"/>
        <v>是</v>
      </c>
    </row>
    <row r="33" ht="36" customHeight="1" spans="1:5">
      <c r="A33" s="95" t="s">
        <v>3129</v>
      </c>
      <c r="B33" s="96">
        <v>36206</v>
      </c>
      <c r="C33" s="97">
        <v>37086</v>
      </c>
      <c r="D33" s="75">
        <v>0.024</v>
      </c>
      <c r="E33" s="72" t="str">
        <f t="shared" si="0"/>
        <v>是</v>
      </c>
    </row>
    <row r="34" ht="36" customHeight="1" spans="1:5">
      <c r="A34" s="95" t="s">
        <v>3130</v>
      </c>
      <c r="B34" s="96">
        <v>1239</v>
      </c>
      <c r="C34" s="97">
        <v>660</v>
      </c>
      <c r="D34" s="75">
        <v>-0.467</v>
      </c>
      <c r="E34" s="72" t="str">
        <f t="shared" si="0"/>
        <v>是</v>
      </c>
    </row>
    <row r="35" ht="36" customHeight="1" spans="1:5">
      <c r="A35" s="95" t="s">
        <v>3131</v>
      </c>
      <c r="B35" s="96">
        <v>6641</v>
      </c>
      <c r="C35" s="97">
        <v>7421</v>
      </c>
      <c r="D35" s="75">
        <v>0.117</v>
      </c>
      <c r="E35" s="72" t="str">
        <f t="shared" si="0"/>
        <v>是</v>
      </c>
    </row>
    <row r="36" ht="36" customHeight="1" spans="1:5">
      <c r="A36" s="82" t="s">
        <v>3132</v>
      </c>
      <c r="B36" s="93">
        <v>24610</v>
      </c>
      <c r="C36" s="100">
        <v>27616</v>
      </c>
      <c r="D36" s="75">
        <v>0.122</v>
      </c>
      <c r="E36" s="72" t="str">
        <f t="shared" si="0"/>
        <v>是</v>
      </c>
    </row>
    <row r="37" ht="36" customHeight="1" spans="1:5">
      <c r="A37" s="82" t="s">
        <v>3133</v>
      </c>
      <c r="B37" s="93"/>
      <c r="C37" s="94"/>
      <c r="D37" s="75"/>
      <c r="E37" s="72" t="str">
        <f t="shared" si="0"/>
        <v>否</v>
      </c>
    </row>
    <row r="38" ht="36" customHeight="1" spans="1:5">
      <c r="A38" s="81" t="s">
        <v>3134</v>
      </c>
      <c r="B38" s="93">
        <v>70080</v>
      </c>
      <c r="C38" s="93">
        <v>73612</v>
      </c>
      <c r="D38" s="75">
        <v>0.05</v>
      </c>
      <c r="E38" s="72" t="str">
        <f t="shared" si="0"/>
        <v>是</v>
      </c>
    </row>
    <row r="39" spans="2:3">
      <c r="B39" s="103"/>
      <c r="C39" s="103"/>
    </row>
    <row r="40" spans="2:3">
      <c r="B40" s="103"/>
      <c r="C40" s="103"/>
    </row>
    <row r="41" spans="2:3">
      <c r="B41" s="103"/>
      <c r="C41" s="103"/>
    </row>
    <row r="42" spans="2:3">
      <c r="B42" s="103"/>
      <c r="C42" s="103"/>
    </row>
  </sheetData>
  <autoFilter xmlns:etc="http://www.wps.cn/officeDocument/2017/etCustomData" ref="A3:E38" etc:filterBottomFollowUsedRange="0">
    <filterColumn colId="4">
      <customFilters>
        <customFilter operator="equal" val="是"/>
      </customFilters>
    </filterColumn>
    <extLst/>
  </autoFilter>
  <mergeCells count="1">
    <mergeCell ref="A1:D1"/>
  </mergeCells>
  <conditionalFormatting sqref="E28:E32">
    <cfRule type="cellIs" dxfId="4"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FF0000"/>
  </sheetPr>
  <dimension ref="A1:F26"/>
  <sheetViews>
    <sheetView showGridLines="0" showZeros="0" view="pageBreakPreview" zoomScaleNormal="100" workbookViewId="0">
      <selection activeCell="A1" sqref="A1:D1"/>
    </sheetView>
  </sheetViews>
  <sheetFormatPr defaultColWidth="9" defaultRowHeight="14.25" outlineLevelCol="5"/>
  <cols>
    <col min="1" max="1" width="50.75" style="63" customWidth="1"/>
    <col min="2" max="3" width="20.6333333333333" style="64" customWidth="1"/>
    <col min="4" max="4" width="20.6333333333333" style="63" customWidth="1"/>
    <col min="5" max="5" width="5.13333333333333" style="63" hidden="1" customWidth="1"/>
    <col min="6" max="7" width="12.6333333333333" style="63"/>
    <col min="8" max="246" width="9" style="63"/>
    <col min="247" max="247" width="41.6333333333333" style="63" customWidth="1"/>
    <col min="248" max="249" width="14.5" style="63" customWidth="1"/>
    <col min="250" max="250" width="13.8833333333333" style="63" customWidth="1"/>
    <col min="251" max="253" width="9" style="63"/>
    <col min="254" max="255" width="10.5" style="63" customWidth="1"/>
    <col min="256" max="502" width="9" style="63"/>
    <col min="503" max="503" width="41.6333333333333" style="63" customWidth="1"/>
    <col min="504" max="505" width="14.5" style="63" customWidth="1"/>
    <col min="506" max="506" width="13.8833333333333" style="63" customWidth="1"/>
    <col min="507" max="509" width="9" style="63"/>
    <col min="510" max="511" width="10.5" style="63" customWidth="1"/>
    <col min="512" max="758" width="9" style="63"/>
    <col min="759" max="759" width="41.6333333333333" style="63" customWidth="1"/>
    <col min="760" max="761" width="14.5" style="63" customWidth="1"/>
    <col min="762" max="762" width="13.8833333333333" style="63" customWidth="1"/>
    <col min="763" max="765" width="9" style="63"/>
    <col min="766" max="767" width="10.5" style="63" customWidth="1"/>
    <col min="768" max="1014" width="9" style="63"/>
    <col min="1015" max="1015" width="41.6333333333333" style="63" customWidth="1"/>
    <col min="1016" max="1017" width="14.5" style="63" customWidth="1"/>
    <col min="1018" max="1018" width="13.8833333333333" style="63" customWidth="1"/>
    <col min="1019" max="1021" width="9" style="63"/>
    <col min="1022" max="1023" width="10.5" style="63" customWidth="1"/>
    <col min="1024" max="1270" width="9" style="63"/>
    <col min="1271" max="1271" width="41.6333333333333" style="63" customWidth="1"/>
    <col min="1272" max="1273" width="14.5" style="63" customWidth="1"/>
    <col min="1274" max="1274" width="13.8833333333333" style="63" customWidth="1"/>
    <col min="1275" max="1277" width="9" style="63"/>
    <col min="1278" max="1279" width="10.5" style="63" customWidth="1"/>
    <col min="1280" max="1526" width="9" style="63"/>
    <col min="1527" max="1527" width="41.6333333333333" style="63" customWidth="1"/>
    <col min="1528" max="1529" width="14.5" style="63" customWidth="1"/>
    <col min="1530" max="1530" width="13.8833333333333" style="63" customWidth="1"/>
    <col min="1531" max="1533" width="9" style="63"/>
    <col min="1534" max="1535" width="10.5" style="63" customWidth="1"/>
    <col min="1536" max="1782" width="9" style="63"/>
    <col min="1783" max="1783" width="41.6333333333333" style="63" customWidth="1"/>
    <col min="1784" max="1785" width="14.5" style="63" customWidth="1"/>
    <col min="1786" max="1786" width="13.8833333333333" style="63" customWidth="1"/>
    <col min="1787" max="1789" width="9" style="63"/>
    <col min="1790" max="1791" width="10.5" style="63" customWidth="1"/>
    <col min="1792" max="2038" width="9" style="63"/>
    <col min="2039" max="2039" width="41.6333333333333" style="63" customWidth="1"/>
    <col min="2040" max="2041" width="14.5" style="63" customWidth="1"/>
    <col min="2042" max="2042" width="13.8833333333333" style="63" customWidth="1"/>
    <col min="2043" max="2045" width="9" style="63"/>
    <col min="2046" max="2047" width="10.5" style="63" customWidth="1"/>
    <col min="2048" max="2294" width="9" style="63"/>
    <col min="2295" max="2295" width="41.6333333333333" style="63" customWidth="1"/>
    <col min="2296" max="2297" width="14.5" style="63" customWidth="1"/>
    <col min="2298" max="2298" width="13.8833333333333" style="63" customWidth="1"/>
    <col min="2299" max="2301" width="9" style="63"/>
    <col min="2302" max="2303" width="10.5" style="63" customWidth="1"/>
    <col min="2304" max="2550" width="9" style="63"/>
    <col min="2551" max="2551" width="41.6333333333333" style="63" customWidth="1"/>
    <col min="2552" max="2553" width="14.5" style="63" customWidth="1"/>
    <col min="2554" max="2554" width="13.8833333333333" style="63" customWidth="1"/>
    <col min="2555" max="2557" width="9" style="63"/>
    <col min="2558" max="2559" width="10.5" style="63" customWidth="1"/>
    <col min="2560" max="2806" width="9" style="63"/>
    <col min="2807" max="2807" width="41.6333333333333" style="63" customWidth="1"/>
    <col min="2808" max="2809" width="14.5" style="63" customWidth="1"/>
    <col min="2810" max="2810" width="13.8833333333333" style="63" customWidth="1"/>
    <col min="2811" max="2813" width="9" style="63"/>
    <col min="2814" max="2815" width="10.5" style="63" customWidth="1"/>
    <col min="2816" max="3062" width="9" style="63"/>
    <col min="3063" max="3063" width="41.6333333333333" style="63" customWidth="1"/>
    <col min="3064" max="3065" width="14.5" style="63" customWidth="1"/>
    <col min="3066" max="3066" width="13.8833333333333" style="63" customWidth="1"/>
    <col min="3067" max="3069" width="9" style="63"/>
    <col min="3070" max="3071" width="10.5" style="63" customWidth="1"/>
    <col min="3072" max="3318" width="9" style="63"/>
    <col min="3319" max="3319" width="41.6333333333333" style="63" customWidth="1"/>
    <col min="3320" max="3321" width="14.5" style="63" customWidth="1"/>
    <col min="3322" max="3322" width="13.8833333333333" style="63" customWidth="1"/>
    <col min="3323" max="3325" width="9" style="63"/>
    <col min="3326" max="3327" width="10.5" style="63" customWidth="1"/>
    <col min="3328" max="3574" width="9" style="63"/>
    <col min="3575" max="3575" width="41.6333333333333" style="63" customWidth="1"/>
    <col min="3576" max="3577" width="14.5" style="63" customWidth="1"/>
    <col min="3578" max="3578" width="13.8833333333333" style="63" customWidth="1"/>
    <col min="3579" max="3581" width="9" style="63"/>
    <col min="3582" max="3583" width="10.5" style="63" customWidth="1"/>
    <col min="3584" max="3830" width="9" style="63"/>
    <col min="3831" max="3831" width="41.6333333333333" style="63" customWidth="1"/>
    <col min="3832" max="3833" width="14.5" style="63" customWidth="1"/>
    <col min="3834" max="3834" width="13.8833333333333" style="63" customWidth="1"/>
    <col min="3835" max="3837" width="9" style="63"/>
    <col min="3838" max="3839" width="10.5" style="63" customWidth="1"/>
    <col min="3840" max="4086" width="9" style="63"/>
    <col min="4087" max="4087" width="41.6333333333333" style="63" customWidth="1"/>
    <col min="4088" max="4089" width="14.5" style="63" customWidth="1"/>
    <col min="4090" max="4090" width="13.8833333333333" style="63" customWidth="1"/>
    <col min="4091" max="4093" width="9" style="63"/>
    <col min="4094" max="4095" width="10.5" style="63" customWidth="1"/>
    <col min="4096" max="4342" width="9" style="63"/>
    <col min="4343" max="4343" width="41.6333333333333" style="63" customWidth="1"/>
    <col min="4344" max="4345" width="14.5" style="63" customWidth="1"/>
    <col min="4346" max="4346" width="13.8833333333333" style="63" customWidth="1"/>
    <col min="4347" max="4349" width="9" style="63"/>
    <col min="4350" max="4351" width="10.5" style="63" customWidth="1"/>
    <col min="4352" max="4598" width="9" style="63"/>
    <col min="4599" max="4599" width="41.6333333333333" style="63" customWidth="1"/>
    <col min="4600" max="4601" width="14.5" style="63" customWidth="1"/>
    <col min="4602" max="4602" width="13.8833333333333" style="63" customWidth="1"/>
    <col min="4603" max="4605" width="9" style="63"/>
    <col min="4606" max="4607" width="10.5" style="63" customWidth="1"/>
    <col min="4608" max="4854" width="9" style="63"/>
    <col min="4855" max="4855" width="41.6333333333333" style="63" customWidth="1"/>
    <col min="4856" max="4857" width="14.5" style="63" customWidth="1"/>
    <col min="4858" max="4858" width="13.8833333333333" style="63" customWidth="1"/>
    <col min="4859" max="4861" width="9" style="63"/>
    <col min="4862" max="4863" width="10.5" style="63" customWidth="1"/>
    <col min="4864" max="5110" width="9" style="63"/>
    <col min="5111" max="5111" width="41.6333333333333" style="63" customWidth="1"/>
    <col min="5112" max="5113" width="14.5" style="63" customWidth="1"/>
    <col min="5114" max="5114" width="13.8833333333333" style="63" customWidth="1"/>
    <col min="5115" max="5117" width="9" style="63"/>
    <col min="5118" max="5119" width="10.5" style="63" customWidth="1"/>
    <col min="5120" max="5366" width="9" style="63"/>
    <col min="5367" max="5367" width="41.6333333333333" style="63" customWidth="1"/>
    <col min="5368" max="5369" width="14.5" style="63" customWidth="1"/>
    <col min="5370" max="5370" width="13.8833333333333" style="63" customWidth="1"/>
    <col min="5371" max="5373" width="9" style="63"/>
    <col min="5374" max="5375" width="10.5" style="63" customWidth="1"/>
    <col min="5376" max="5622" width="9" style="63"/>
    <col min="5623" max="5623" width="41.6333333333333" style="63" customWidth="1"/>
    <col min="5624" max="5625" width="14.5" style="63" customWidth="1"/>
    <col min="5626" max="5626" width="13.8833333333333" style="63" customWidth="1"/>
    <col min="5627" max="5629" width="9" style="63"/>
    <col min="5630" max="5631" width="10.5" style="63" customWidth="1"/>
    <col min="5632" max="5878" width="9" style="63"/>
    <col min="5879" max="5879" width="41.6333333333333" style="63" customWidth="1"/>
    <col min="5880" max="5881" width="14.5" style="63" customWidth="1"/>
    <col min="5882" max="5882" width="13.8833333333333" style="63" customWidth="1"/>
    <col min="5883" max="5885" width="9" style="63"/>
    <col min="5886" max="5887" width="10.5" style="63" customWidth="1"/>
    <col min="5888" max="6134" width="9" style="63"/>
    <col min="6135" max="6135" width="41.6333333333333" style="63" customWidth="1"/>
    <col min="6136" max="6137" width="14.5" style="63" customWidth="1"/>
    <col min="6138" max="6138" width="13.8833333333333" style="63" customWidth="1"/>
    <col min="6139" max="6141" width="9" style="63"/>
    <col min="6142" max="6143" width="10.5" style="63" customWidth="1"/>
    <col min="6144" max="6390" width="9" style="63"/>
    <col min="6391" max="6391" width="41.6333333333333" style="63" customWidth="1"/>
    <col min="6392" max="6393" width="14.5" style="63" customWidth="1"/>
    <col min="6394" max="6394" width="13.8833333333333" style="63" customWidth="1"/>
    <col min="6395" max="6397" width="9" style="63"/>
    <col min="6398" max="6399" width="10.5" style="63" customWidth="1"/>
    <col min="6400" max="6646" width="9" style="63"/>
    <col min="6647" max="6647" width="41.6333333333333" style="63" customWidth="1"/>
    <col min="6648" max="6649" width="14.5" style="63" customWidth="1"/>
    <col min="6650" max="6650" width="13.8833333333333" style="63" customWidth="1"/>
    <col min="6651" max="6653" width="9" style="63"/>
    <col min="6654" max="6655" width="10.5" style="63" customWidth="1"/>
    <col min="6656" max="6902" width="9" style="63"/>
    <col min="6903" max="6903" width="41.6333333333333" style="63" customWidth="1"/>
    <col min="6904" max="6905" width="14.5" style="63" customWidth="1"/>
    <col min="6906" max="6906" width="13.8833333333333" style="63" customWidth="1"/>
    <col min="6907" max="6909" width="9" style="63"/>
    <col min="6910" max="6911" width="10.5" style="63" customWidth="1"/>
    <col min="6912" max="7158" width="9" style="63"/>
    <col min="7159" max="7159" width="41.6333333333333" style="63" customWidth="1"/>
    <col min="7160" max="7161" width="14.5" style="63" customWidth="1"/>
    <col min="7162" max="7162" width="13.8833333333333" style="63" customWidth="1"/>
    <col min="7163" max="7165" width="9" style="63"/>
    <col min="7166" max="7167" width="10.5" style="63" customWidth="1"/>
    <col min="7168" max="7414" width="9" style="63"/>
    <col min="7415" max="7415" width="41.6333333333333" style="63" customWidth="1"/>
    <col min="7416" max="7417" width="14.5" style="63" customWidth="1"/>
    <col min="7418" max="7418" width="13.8833333333333" style="63" customWidth="1"/>
    <col min="7419" max="7421" width="9" style="63"/>
    <col min="7422" max="7423" width="10.5" style="63" customWidth="1"/>
    <col min="7424" max="7670" width="9" style="63"/>
    <col min="7671" max="7671" width="41.6333333333333" style="63" customWidth="1"/>
    <col min="7672" max="7673" width="14.5" style="63" customWidth="1"/>
    <col min="7674" max="7674" width="13.8833333333333" style="63" customWidth="1"/>
    <col min="7675" max="7677" width="9" style="63"/>
    <col min="7678" max="7679" width="10.5" style="63" customWidth="1"/>
    <col min="7680" max="7926" width="9" style="63"/>
    <col min="7927" max="7927" width="41.6333333333333" style="63" customWidth="1"/>
    <col min="7928" max="7929" width="14.5" style="63" customWidth="1"/>
    <col min="7930" max="7930" width="13.8833333333333" style="63" customWidth="1"/>
    <col min="7931" max="7933" width="9" style="63"/>
    <col min="7934" max="7935" width="10.5" style="63" customWidth="1"/>
    <col min="7936" max="8182" width="9" style="63"/>
    <col min="8183" max="8183" width="41.6333333333333" style="63" customWidth="1"/>
    <col min="8184" max="8185" width="14.5" style="63" customWidth="1"/>
    <col min="8186" max="8186" width="13.8833333333333" style="63" customWidth="1"/>
    <col min="8187" max="8189" width="9" style="63"/>
    <col min="8190" max="8191" width="10.5" style="63" customWidth="1"/>
    <col min="8192" max="8438" width="9" style="63"/>
    <col min="8439" max="8439" width="41.6333333333333" style="63" customWidth="1"/>
    <col min="8440" max="8441" width="14.5" style="63" customWidth="1"/>
    <col min="8442" max="8442" width="13.8833333333333" style="63" customWidth="1"/>
    <col min="8443" max="8445" width="9" style="63"/>
    <col min="8446" max="8447" width="10.5" style="63" customWidth="1"/>
    <col min="8448" max="8694" width="9" style="63"/>
    <col min="8695" max="8695" width="41.6333333333333" style="63" customWidth="1"/>
    <col min="8696" max="8697" width="14.5" style="63" customWidth="1"/>
    <col min="8698" max="8698" width="13.8833333333333" style="63" customWidth="1"/>
    <col min="8699" max="8701" width="9" style="63"/>
    <col min="8702" max="8703" width="10.5" style="63" customWidth="1"/>
    <col min="8704" max="8950" width="9" style="63"/>
    <col min="8951" max="8951" width="41.6333333333333" style="63" customWidth="1"/>
    <col min="8952" max="8953" width="14.5" style="63" customWidth="1"/>
    <col min="8954" max="8954" width="13.8833333333333" style="63" customWidth="1"/>
    <col min="8955" max="8957" width="9" style="63"/>
    <col min="8958" max="8959" width="10.5" style="63" customWidth="1"/>
    <col min="8960" max="9206" width="9" style="63"/>
    <col min="9207" max="9207" width="41.6333333333333" style="63" customWidth="1"/>
    <col min="9208" max="9209" width="14.5" style="63" customWidth="1"/>
    <col min="9210" max="9210" width="13.8833333333333" style="63" customWidth="1"/>
    <col min="9211" max="9213" width="9" style="63"/>
    <col min="9214" max="9215" width="10.5" style="63" customWidth="1"/>
    <col min="9216" max="9462" width="9" style="63"/>
    <col min="9463" max="9463" width="41.6333333333333" style="63" customWidth="1"/>
    <col min="9464" max="9465" width="14.5" style="63" customWidth="1"/>
    <col min="9466" max="9466" width="13.8833333333333" style="63" customWidth="1"/>
    <col min="9467" max="9469" width="9" style="63"/>
    <col min="9470" max="9471" width="10.5" style="63" customWidth="1"/>
    <col min="9472" max="9718" width="9" style="63"/>
    <col min="9719" max="9719" width="41.6333333333333" style="63" customWidth="1"/>
    <col min="9720" max="9721" width="14.5" style="63" customWidth="1"/>
    <col min="9722" max="9722" width="13.8833333333333" style="63" customWidth="1"/>
    <col min="9723" max="9725" width="9" style="63"/>
    <col min="9726" max="9727" width="10.5" style="63" customWidth="1"/>
    <col min="9728" max="9974" width="9" style="63"/>
    <col min="9975" max="9975" width="41.6333333333333" style="63" customWidth="1"/>
    <col min="9976" max="9977" width="14.5" style="63" customWidth="1"/>
    <col min="9978" max="9978" width="13.8833333333333" style="63" customWidth="1"/>
    <col min="9979" max="9981" width="9" style="63"/>
    <col min="9982" max="9983" width="10.5" style="63" customWidth="1"/>
    <col min="9984" max="10230" width="9" style="63"/>
    <col min="10231" max="10231" width="41.6333333333333" style="63" customWidth="1"/>
    <col min="10232" max="10233" width="14.5" style="63" customWidth="1"/>
    <col min="10234" max="10234" width="13.8833333333333" style="63" customWidth="1"/>
    <col min="10235" max="10237" width="9" style="63"/>
    <col min="10238" max="10239" width="10.5" style="63" customWidth="1"/>
    <col min="10240" max="10486" width="9" style="63"/>
    <col min="10487" max="10487" width="41.6333333333333" style="63" customWidth="1"/>
    <col min="10488" max="10489" width="14.5" style="63" customWidth="1"/>
    <col min="10490" max="10490" width="13.8833333333333" style="63" customWidth="1"/>
    <col min="10491" max="10493" width="9" style="63"/>
    <col min="10494" max="10495" width="10.5" style="63" customWidth="1"/>
    <col min="10496" max="10742" width="9" style="63"/>
    <col min="10743" max="10743" width="41.6333333333333" style="63" customWidth="1"/>
    <col min="10744" max="10745" width="14.5" style="63" customWidth="1"/>
    <col min="10746" max="10746" width="13.8833333333333" style="63" customWidth="1"/>
    <col min="10747" max="10749" width="9" style="63"/>
    <col min="10750" max="10751" width="10.5" style="63" customWidth="1"/>
    <col min="10752" max="10998" width="9" style="63"/>
    <col min="10999" max="10999" width="41.6333333333333" style="63" customWidth="1"/>
    <col min="11000" max="11001" width="14.5" style="63" customWidth="1"/>
    <col min="11002" max="11002" width="13.8833333333333" style="63" customWidth="1"/>
    <col min="11003" max="11005" width="9" style="63"/>
    <col min="11006" max="11007" width="10.5" style="63" customWidth="1"/>
    <col min="11008" max="11254" width="9" style="63"/>
    <col min="11255" max="11255" width="41.6333333333333" style="63" customWidth="1"/>
    <col min="11256" max="11257" width="14.5" style="63" customWidth="1"/>
    <col min="11258" max="11258" width="13.8833333333333" style="63" customWidth="1"/>
    <col min="11259" max="11261" width="9" style="63"/>
    <col min="11262" max="11263" width="10.5" style="63" customWidth="1"/>
    <col min="11264" max="11510" width="9" style="63"/>
    <col min="11511" max="11511" width="41.6333333333333" style="63" customWidth="1"/>
    <col min="11512" max="11513" width="14.5" style="63" customWidth="1"/>
    <col min="11514" max="11514" width="13.8833333333333" style="63" customWidth="1"/>
    <col min="11515" max="11517" width="9" style="63"/>
    <col min="11518" max="11519" width="10.5" style="63" customWidth="1"/>
    <col min="11520" max="11766" width="9" style="63"/>
    <col min="11767" max="11767" width="41.6333333333333" style="63" customWidth="1"/>
    <col min="11768" max="11769" width="14.5" style="63" customWidth="1"/>
    <col min="11770" max="11770" width="13.8833333333333" style="63" customWidth="1"/>
    <col min="11771" max="11773" width="9" style="63"/>
    <col min="11774" max="11775" width="10.5" style="63" customWidth="1"/>
    <col min="11776" max="12022" width="9" style="63"/>
    <col min="12023" max="12023" width="41.6333333333333" style="63" customWidth="1"/>
    <col min="12024" max="12025" width="14.5" style="63" customWidth="1"/>
    <col min="12026" max="12026" width="13.8833333333333" style="63" customWidth="1"/>
    <col min="12027" max="12029" width="9" style="63"/>
    <col min="12030" max="12031" width="10.5" style="63" customWidth="1"/>
    <col min="12032" max="12278" width="9" style="63"/>
    <col min="12279" max="12279" width="41.6333333333333" style="63" customWidth="1"/>
    <col min="12280" max="12281" width="14.5" style="63" customWidth="1"/>
    <col min="12282" max="12282" width="13.8833333333333" style="63" customWidth="1"/>
    <col min="12283" max="12285" width="9" style="63"/>
    <col min="12286" max="12287" width="10.5" style="63" customWidth="1"/>
    <col min="12288" max="12534" width="9" style="63"/>
    <col min="12535" max="12535" width="41.6333333333333" style="63" customWidth="1"/>
    <col min="12536" max="12537" width="14.5" style="63" customWidth="1"/>
    <col min="12538" max="12538" width="13.8833333333333" style="63" customWidth="1"/>
    <col min="12539" max="12541" width="9" style="63"/>
    <col min="12542" max="12543" width="10.5" style="63" customWidth="1"/>
    <col min="12544" max="12790" width="9" style="63"/>
    <col min="12791" max="12791" width="41.6333333333333" style="63" customWidth="1"/>
    <col min="12792" max="12793" width="14.5" style="63" customWidth="1"/>
    <col min="12794" max="12794" width="13.8833333333333" style="63" customWidth="1"/>
    <col min="12795" max="12797" width="9" style="63"/>
    <col min="12798" max="12799" width="10.5" style="63" customWidth="1"/>
    <col min="12800" max="13046" width="9" style="63"/>
    <col min="13047" max="13047" width="41.6333333333333" style="63" customWidth="1"/>
    <col min="13048" max="13049" width="14.5" style="63" customWidth="1"/>
    <col min="13050" max="13050" width="13.8833333333333" style="63" customWidth="1"/>
    <col min="13051" max="13053" width="9" style="63"/>
    <col min="13054" max="13055" width="10.5" style="63" customWidth="1"/>
    <col min="13056" max="13302" width="9" style="63"/>
    <col min="13303" max="13303" width="41.6333333333333" style="63" customWidth="1"/>
    <col min="13304" max="13305" width="14.5" style="63" customWidth="1"/>
    <col min="13306" max="13306" width="13.8833333333333" style="63" customWidth="1"/>
    <col min="13307" max="13309" width="9" style="63"/>
    <col min="13310" max="13311" width="10.5" style="63" customWidth="1"/>
    <col min="13312" max="13558" width="9" style="63"/>
    <col min="13559" max="13559" width="41.6333333333333" style="63" customWidth="1"/>
    <col min="13560" max="13561" width="14.5" style="63" customWidth="1"/>
    <col min="13562" max="13562" width="13.8833333333333" style="63" customWidth="1"/>
    <col min="13563" max="13565" width="9" style="63"/>
    <col min="13566" max="13567" width="10.5" style="63" customWidth="1"/>
    <col min="13568" max="13814" width="9" style="63"/>
    <col min="13815" max="13815" width="41.6333333333333" style="63" customWidth="1"/>
    <col min="13816" max="13817" width="14.5" style="63" customWidth="1"/>
    <col min="13818" max="13818" width="13.8833333333333" style="63" customWidth="1"/>
    <col min="13819" max="13821" width="9" style="63"/>
    <col min="13822" max="13823" width="10.5" style="63" customWidth="1"/>
    <col min="13824" max="14070" width="9" style="63"/>
    <col min="14071" max="14071" width="41.6333333333333" style="63" customWidth="1"/>
    <col min="14072" max="14073" width="14.5" style="63" customWidth="1"/>
    <col min="14074" max="14074" width="13.8833333333333" style="63" customWidth="1"/>
    <col min="14075" max="14077" width="9" style="63"/>
    <col min="14078" max="14079" width="10.5" style="63" customWidth="1"/>
    <col min="14080" max="14326" width="9" style="63"/>
    <col min="14327" max="14327" width="41.6333333333333" style="63" customWidth="1"/>
    <col min="14328" max="14329" width="14.5" style="63" customWidth="1"/>
    <col min="14330" max="14330" width="13.8833333333333" style="63" customWidth="1"/>
    <col min="14331" max="14333" width="9" style="63"/>
    <col min="14334" max="14335" width="10.5" style="63" customWidth="1"/>
    <col min="14336" max="14582" width="9" style="63"/>
    <col min="14583" max="14583" width="41.6333333333333" style="63" customWidth="1"/>
    <col min="14584" max="14585" width="14.5" style="63" customWidth="1"/>
    <col min="14586" max="14586" width="13.8833333333333" style="63" customWidth="1"/>
    <col min="14587" max="14589" width="9" style="63"/>
    <col min="14590" max="14591" width="10.5" style="63" customWidth="1"/>
    <col min="14592" max="14838" width="9" style="63"/>
    <col min="14839" max="14839" width="41.6333333333333" style="63" customWidth="1"/>
    <col min="14840" max="14841" width="14.5" style="63" customWidth="1"/>
    <col min="14842" max="14842" width="13.8833333333333" style="63" customWidth="1"/>
    <col min="14843" max="14845" width="9" style="63"/>
    <col min="14846" max="14847" width="10.5" style="63" customWidth="1"/>
    <col min="14848" max="15094" width="9" style="63"/>
    <col min="15095" max="15095" width="41.6333333333333" style="63" customWidth="1"/>
    <col min="15096" max="15097" width="14.5" style="63" customWidth="1"/>
    <col min="15098" max="15098" width="13.8833333333333" style="63" customWidth="1"/>
    <col min="15099" max="15101" width="9" style="63"/>
    <col min="15102" max="15103" width="10.5" style="63" customWidth="1"/>
    <col min="15104" max="15350" width="9" style="63"/>
    <col min="15351" max="15351" width="41.6333333333333" style="63" customWidth="1"/>
    <col min="15352" max="15353" width="14.5" style="63" customWidth="1"/>
    <col min="15354" max="15354" width="13.8833333333333" style="63" customWidth="1"/>
    <col min="15355" max="15357" width="9" style="63"/>
    <col min="15358" max="15359" width="10.5" style="63" customWidth="1"/>
    <col min="15360" max="15606" width="9" style="63"/>
    <col min="15607" max="15607" width="41.6333333333333" style="63" customWidth="1"/>
    <col min="15608" max="15609" width="14.5" style="63" customWidth="1"/>
    <col min="15610" max="15610" width="13.8833333333333" style="63" customWidth="1"/>
    <col min="15611" max="15613" width="9" style="63"/>
    <col min="15614" max="15615" width="10.5" style="63" customWidth="1"/>
    <col min="15616" max="15862" width="9" style="63"/>
    <col min="15863" max="15863" width="41.6333333333333" style="63" customWidth="1"/>
    <col min="15864" max="15865" width="14.5" style="63" customWidth="1"/>
    <col min="15866" max="15866" width="13.8833333333333" style="63" customWidth="1"/>
    <col min="15867" max="15869" width="9" style="63"/>
    <col min="15870" max="15871" width="10.5" style="63" customWidth="1"/>
    <col min="15872" max="16118" width="9" style="63"/>
    <col min="16119" max="16119" width="41.6333333333333" style="63" customWidth="1"/>
    <col min="16120" max="16121" width="14.5" style="63" customWidth="1"/>
    <col min="16122" max="16122" width="13.8833333333333" style="63" customWidth="1"/>
    <col min="16123" max="16125" width="9" style="63"/>
    <col min="16126" max="16127" width="10.5" style="63" customWidth="1"/>
    <col min="16128" max="16384" width="9" style="63"/>
  </cols>
  <sheetData>
    <row r="1" ht="45" customHeight="1" spans="1:4">
      <c r="A1" s="59" t="s">
        <v>3151</v>
      </c>
      <c r="B1" s="65"/>
      <c r="C1" s="65"/>
      <c r="D1" s="59"/>
    </row>
    <row r="2" ht="20.1" customHeight="1" spans="1:4">
      <c r="A2" s="66"/>
      <c r="B2" s="67"/>
      <c r="C2" s="68"/>
      <c r="D2" s="69" t="s">
        <v>3031</v>
      </c>
    </row>
    <row r="3" ht="45" customHeight="1" spans="1:5">
      <c r="A3" s="70" t="s">
        <v>2455</v>
      </c>
      <c r="B3" s="71" t="s">
        <v>5</v>
      </c>
      <c r="C3" s="71" t="s">
        <v>6</v>
      </c>
      <c r="D3" s="71" t="s">
        <v>7</v>
      </c>
      <c r="E3" s="72" t="s">
        <v>69</v>
      </c>
    </row>
    <row r="4" ht="36" customHeight="1" spans="1:5">
      <c r="A4" s="73" t="s">
        <v>3137</v>
      </c>
      <c r="B4" s="74">
        <v>7699</v>
      </c>
      <c r="C4" s="74">
        <v>8747</v>
      </c>
      <c r="D4" s="75">
        <v>0.136</v>
      </c>
      <c r="E4" s="72" t="str">
        <f t="shared" ref="E4:E22" si="0">IF(A4&lt;&gt;"",IF(SUM(B4:C4)&lt;&gt;0,"是","否"),"是")</f>
        <v>是</v>
      </c>
    </row>
    <row r="5" ht="36" customHeight="1" spans="1:5">
      <c r="A5" s="76" t="s">
        <v>3138</v>
      </c>
      <c r="B5" s="77">
        <v>7567</v>
      </c>
      <c r="C5" s="77">
        <v>8586</v>
      </c>
      <c r="D5" s="75">
        <v>0.135</v>
      </c>
      <c r="E5" s="72" t="str">
        <f t="shared" si="0"/>
        <v>是</v>
      </c>
    </row>
    <row r="6" ht="36" customHeight="1" spans="1:5">
      <c r="A6" s="73" t="s">
        <v>3139</v>
      </c>
      <c r="B6" s="74">
        <v>13249</v>
      </c>
      <c r="C6" s="74">
        <v>14304</v>
      </c>
      <c r="D6" s="75">
        <v>0.08</v>
      </c>
      <c r="E6" s="72" t="str">
        <f t="shared" si="0"/>
        <v>是</v>
      </c>
    </row>
    <row r="7" ht="36" customHeight="1" spans="1:5">
      <c r="A7" s="76" t="s">
        <v>3138</v>
      </c>
      <c r="B7" s="77">
        <v>13206</v>
      </c>
      <c r="C7" s="78">
        <v>14304</v>
      </c>
      <c r="D7" s="75">
        <v>0.083</v>
      </c>
      <c r="E7" s="72" t="str">
        <f t="shared" si="0"/>
        <v>是</v>
      </c>
    </row>
    <row r="8" ht="36" hidden="1" customHeight="1" spans="1:6">
      <c r="A8" s="73" t="s">
        <v>3140</v>
      </c>
      <c r="B8" s="74">
        <v>405</v>
      </c>
      <c r="C8" s="74">
        <v>471</v>
      </c>
      <c r="D8" s="75">
        <v>0.163</v>
      </c>
      <c r="E8" s="72" t="str">
        <f t="shared" si="0"/>
        <v>是</v>
      </c>
      <c r="F8" s="63" t="s">
        <v>3152</v>
      </c>
    </row>
    <row r="9" ht="36" hidden="1" customHeight="1" spans="1:5">
      <c r="A9" s="76" t="s">
        <v>3138</v>
      </c>
      <c r="B9" s="77">
        <v>357</v>
      </c>
      <c r="C9" s="78">
        <v>404</v>
      </c>
      <c r="D9" s="75">
        <v>0.132</v>
      </c>
      <c r="E9" s="72" t="str">
        <f t="shared" si="0"/>
        <v>是</v>
      </c>
    </row>
    <row r="10" ht="36" customHeight="1" spans="1:5">
      <c r="A10" s="73" t="s">
        <v>3141</v>
      </c>
      <c r="B10" s="74">
        <v>3361</v>
      </c>
      <c r="C10" s="74">
        <v>4032</v>
      </c>
      <c r="D10" s="75">
        <v>0.2</v>
      </c>
      <c r="E10" s="72" t="str">
        <f t="shared" si="0"/>
        <v>是</v>
      </c>
    </row>
    <row r="11" ht="36" customHeight="1" spans="1:5">
      <c r="A11" s="76" t="s">
        <v>3138</v>
      </c>
      <c r="B11" s="77">
        <v>3359</v>
      </c>
      <c r="C11" s="79">
        <v>4030</v>
      </c>
      <c r="D11" s="75">
        <v>0.2</v>
      </c>
      <c r="E11" s="72" t="str">
        <f t="shared" si="0"/>
        <v>是</v>
      </c>
    </row>
    <row r="12" ht="36" customHeight="1" spans="1:5">
      <c r="A12" s="73" t="s">
        <v>3142</v>
      </c>
      <c r="B12" s="74">
        <v>311</v>
      </c>
      <c r="C12" s="74">
        <v>441</v>
      </c>
      <c r="D12" s="75">
        <v>0.418</v>
      </c>
      <c r="E12" s="72" t="str">
        <f t="shared" si="0"/>
        <v>是</v>
      </c>
    </row>
    <row r="13" ht="36" customHeight="1" spans="1:5">
      <c r="A13" s="76" t="s">
        <v>3138</v>
      </c>
      <c r="B13" s="77">
        <v>311</v>
      </c>
      <c r="C13" s="79">
        <v>441</v>
      </c>
      <c r="D13" s="75">
        <v>0.418</v>
      </c>
      <c r="E13" s="72" t="str">
        <f t="shared" si="0"/>
        <v>是</v>
      </c>
    </row>
    <row r="14" s="62" customFormat="1" ht="36" hidden="1" customHeight="1" spans="1:5">
      <c r="A14" s="73" t="s">
        <v>3143</v>
      </c>
      <c r="B14" s="74">
        <v>5195</v>
      </c>
      <c r="C14" s="74">
        <v>5957</v>
      </c>
      <c r="D14" s="75">
        <v>0.147</v>
      </c>
      <c r="E14" s="72" t="str">
        <f t="shared" si="0"/>
        <v>是</v>
      </c>
    </row>
    <row r="15" ht="36" hidden="1" customHeight="1" spans="1:5">
      <c r="A15" s="76" t="s">
        <v>3138</v>
      </c>
      <c r="B15" s="77">
        <v>5185</v>
      </c>
      <c r="C15" s="78">
        <v>5945</v>
      </c>
      <c r="D15" s="75">
        <v>0.147</v>
      </c>
      <c r="E15" s="72" t="str">
        <f t="shared" si="0"/>
        <v>是</v>
      </c>
    </row>
    <row r="16" ht="36" customHeight="1" spans="1:5">
      <c r="A16" s="73" t="s">
        <v>3144</v>
      </c>
      <c r="B16" s="74">
        <v>11000</v>
      </c>
      <c r="C16" s="74">
        <v>12000</v>
      </c>
      <c r="D16" s="75">
        <v>0.091</v>
      </c>
      <c r="E16" s="72" t="str">
        <f t="shared" si="0"/>
        <v>是</v>
      </c>
    </row>
    <row r="17" ht="36" customHeight="1" spans="1:5">
      <c r="A17" s="76" t="s">
        <v>3138</v>
      </c>
      <c r="B17" s="77">
        <v>11000</v>
      </c>
      <c r="C17" s="80">
        <v>12000</v>
      </c>
      <c r="D17" s="75">
        <v>0.091</v>
      </c>
      <c r="E17" s="72" t="str">
        <f t="shared" si="0"/>
        <v>是</v>
      </c>
    </row>
    <row r="18" ht="36" customHeight="1" spans="1:5">
      <c r="A18" s="81" t="s">
        <v>3145</v>
      </c>
      <c r="B18" s="74">
        <v>41220</v>
      </c>
      <c r="C18" s="74">
        <v>45952</v>
      </c>
      <c r="D18" s="75">
        <v>0.115</v>
      </c>
      <c r="E18" s="72" t="str">
        <f t="shared" si="0"/>
        <v>是</v>
      </c>
    </row>
    <row r="19" ht="36" customHeight="1" spans="1:5">
      <c r="A19" s="76" t="s">
        <v>3146</v>
      </c>
      <c r="B19" s="77">
        <v>40985</v>
      </c>
      <c r="C19" s="77">
        <v>45710</v>
      </c>
      <c r="D19" s="75">
        <v>0.115</v>
      </c>
      <c r="E19" s="72" t="str">
        <f t="shared" si="0"/>
        <v>是</v>
      </c>
    </row>
    <row r="20" ht="36" customHeight="1" spans="1:5">
      <c r="A20" s="73" t="s">
        <v>3147</v>
      </c>
      <c r="B20" s="74"/>
      <c r="C20" s="74"/>
      <c r="D20" s="75"/>
      <c r="E20" s="72" t="str">
        <f t="shared" si="0"/>
        <v>否</v>
      </c>
    </row>
    <row r="21" ht="36" customHeight="1" spans="1:5">
      <c r="A21" s="82" t="s">
        <v>3148</v>
      </c>
      <c r="B21" s="74">
        <v>37353</v>
      </c>
      <c r="C21" s="74">
        <v>28432</v>
      </c>
      <c r="D21" s="75">
        <v>-0.239</v>
      </c>
      <c r="E21" s="72" t="str">
        <f t="shared" si="0"/>
        <v>是</v>
      </c>
    </row>
    <row r="22" ht="36" customHeight="1" spans="1:5">
      <c r="A22" s="81" t="s">
        <v>3149</v>
      </c>
      <c r="B22" s="74">
        <v>78573</v>
      </c>
      <c r="C22" s="74">
        <v>74384</v>
      </c>
      <c r="D22" s="75">
        <v>-0.053</v>
      </c>
      <c r="E22" s="72" t="str">
        <f t="shared" si="0"/>
        <v>是</v>
      </c>
    </row>
    <row r="23" spans="2:3">
      <c r="B23" s="83"/>
      <c r="C23" s="83"/>
    </row>
    <row r="24" spans="2:3">
      <c r="B24" s="83"/>
      <c r="C24" s="83"/>
    </row>
    <row r="25" spans="2:3">
      <c r="B25" s="83"/>
      <c r="C25" s="83"/>
    </row>
    <row r="26" spans="2:3">
      <c r="B26" s="83"/>
      <c r="C26" s="83"/>
    </row>
  </sheetData>
  <autoFilter xmlns:etc="http://www.wps.cn/officeDocument/2017/etCustomData" ref="A3:F22" etc:filterBottomFollowUsedRange="0">
    <filterColumn colId="4">
      <customFilters>
        <customFilter operator="equal" val="是"/>
      </customFilters>
    </filterColumn>
    <extLst/>
  </autoFilter>
  <mergeCells count="1">
    <mergeCell ref="A1:D1"/>
  </mergeCells>
  <conditionalFormatting sqref="D16">
    <cfRule type="cellIs" dxfId="4" priority="4" stopIfTrue="1" operator="lessThan">
      <formula>0</formula>
    </cfRule>
  </conditionalFormatting>
  <conditionalFormatting sqref="E16:F16">
    <cfRule type="cellIs" dxfId="4"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4"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FFFF00"/>
    <pageSetUpPr fitToPage="1"/>
  </sheetPr>
  <dimension ref="A1:G14"/>
  <sheetViews>
    <sheetView workbookViewId="0">
      <selection activeCell="D16" sqref="D16"/>
    </sheetView>
  </sheetViews>
  <sheetFormatPr defaultColWidth="10" defaultRowHeight="13.5" outlineLevelCol="6"/>
  <cols>
    <col min="1" max="1" width="24.6333333333333" style="17" customWidth="1"/>
    <col min="2" max="7" width="15.6333333333333" style="17" customWidth="1"/>
    <col min="8" max="8" width="9.76666666666667" style="17" customWidth="1"/>
    <col min="9" max="16384" width="10" style="17"/>
  </cols>
  <sheetData>
    <row r="1" s="17" customFormat="1" ht="30" customHeight="1" spans="1:1">
      <c r="A1" s="44"/>
    </row>
    <row r="2" s="17" customFormat="1" ht="28.6" customHeight="1" spans="1:7">
      <c r="A2" s="59" t="s">
        <v>3153</v>
      </c>
      <c r="B2" s="59"/>
      <c r="C2" s="59"/>
      <c r="D2" s="59"/>
      <c r="E2" s="59"/>
      <c r="F2" s="59"/>
      <c r="G2" s="59"/>
    </row>
    <row r="3" s="17" customFormat="1" ht="23" customHeight="1" spans="1:7">
      <c r="A3" s="49"/>
      <c r="B3" s="49"/>
      <c r="F3" s="50" t="s">
        <v>3154</v>
      </c>
      <c r="G3" s="50"/>
    </row>
    <row r="4" s="17" customFormat="1" ht="30" customHeight="1" spans="1:7">
      <c r="A4" s="53" t="s">
        <v>3155</v>
      </c>
      <c r="B4" s="53" t="s">
        <v>3156</v>
      </c>
      <c r="C4" s="53"/>
      <c r="D4" s="53"/>
      <c r="E4" s="53" t="s">
        <v>3157</v>
      </c>
      <c r="F4" s="53"/>
      <c r="G4" s="53"/>
    </row>
    <row r="5" s="17" customFormat="1" ht="30" customHeight="1" spans="1:7">
      <c r="A5" s="53"/>
      <c r="B5" s="60"/>
      <c r="C5" s="53" t="s">
        <v>3158</v>
      </c>
      <c r="D5" s="53" t="s">
        <v>3159</v>
      </c>
      <c r="E5" s="60"/>
      <c r="F5" s="53" t="s">
        <v>3158</v>
      </c>
      <c r="G5" s="53" t="s">
        <v>3159</v>
      </c>
    </row>
    <row r="6" s="17" customFormat="1" ht="30" customHeight="1" spans="1:7">
      <c r="A6" s="53" t="s">
        <v>3160</v>
      </c>
      <c r="B6" s="53" t="s">
        <v>3161</v>
      </c>
      <c r="C6" s="53" t="s">
        <v>3162</v>
      </c>
      <c r="D6" s="53" t="s">
        <v>3163</v>
      </c>
      <c r="E6" s="53" t="s">
        <v>3164</v>
      </c>
      <c r="F6" s="53" t="s">
        <v>3165</v>
      </c>
      <c r="G6" s="53" t="s">
        <v>3166</v>
      </c>
    </row>
    <row r="7" s="17" customFormat="1" ht="30" customHeight="1" spans="1:7">
      <c r="A7" s="61" t="s">
        <v>3167</v>
      </c>
      <c r="B7" s="60">
        <v>44.07</v>
      </c>
      <c r="C7" s="60">
        <v>7.4</v>
      </c>
      <c r="D7" s="60">
        <v>36.67</v>
      </c>
      <c r="E7" s="60">
        <v>43.81</v>
      </c>
      <c r="F7" s="60">
        <v>7.26</v>
      </c>
      <c r="G7" s="60">
        <v>36.55</v>
      </c>
    </row>
    <row r="8" s="19" customFormat="1" ht="25" customHeight="1" spans="1:7">
      <c r="A8" s="43" t="s">
        <v>3168</v>
      </c>
      <c r="B8" s="43"/>
      <c r="C8" s="43"/>
      <c r="D8" s="43"/>
      <c r="E8" s="43"/>
      <c r="F8" s="43"/>
      <c r="G8" s="43"/>
    </row>
    <row r="9" s="19" customFormat="1" ht="25" customHeight="1" spans="1:7">
      <c r="A9" s="43" t="s">
        <v>3169</v>
      </c>
      <c r="B9" s="43"/>
      <c r="C9" s="43"/>
      <c r="D9" s="43"/>
      <c r="E9" s="43"/>
      <c r="F9" s="43"/>
      <c r="G9" s="43"/>
    </row>
    <row r="10" s="17" customFormat="1" ht="18" customHeight="1" spans="1:7">
      <c r="A10" s="44"/>
      <c r="B10" s="44"/>
      <c r="C10" s="44"/>
      <c r="D10" s="44"/>
      <c r="E10" s="44"/>
      <c r="F10" s="44"/>
      <c r="G10" s="44"/>
    </row>
    <row r="11" s="17" customFormat="1" ht="18" customHeight="1" spans="1:7">
      <c r="A11" s="44"/>
      <c r="B11" s="44"/>
      <c r="C11" s="44"/>
      <c r="D11" s="44"/>
      <c r="E11" s="44"/>
      <c r="F11" s="44"/>
      <c r="G11" s="44"/>
    </row>
    <row r="12" s="17" customFormat="1" ht="18" customHeight="1" spans="1:7">
      <c r="A12" s="44"/>
      <c r="B12" s="44"/>
      <c r="C12" s="44"/>
      <c r="D12" s="44"/>
      <c r="E12" s="44"/>
      <c r="F12" s="44"/>
      <c r="G12" s="44"/>
    </row>
    <row r="13" s="17" customFormat="1" ht="18" customHeight="1" spans="1:7">
      <c r="A13" s="44"/>
      <c r="B13" s="44"/>
      <c r="C13" s="44"/>
      <c r="D13" s="44"/>
      <c r="E13" s="44"/>
      <c r="F13" s="44"/>
      <c r="G13" s="44"/>
    </row>
    <row r="14" s="17" customFormat="1" ht="14" customHeight="1" spans="1:7">
      <c r="A14" s="44"/>
      <c r="B14" s="44"/>
      <c r="C14" s="44"/>
      <c r="D14" s="44"/>
      <c r="E14" s="44"/>
      <c r="F14" s="44"/>
      <c r="G14" s="44"/>
    </row>
  </sheetData>
  <mergeCells count="7">
    <mergeCell ref="A2:G2"/>
    <mergeCell ref="F3:G3"/>
    <mergeCell ref="B4:D4"/>
    <mergeCell ref="E4:G4"/>
    <mergeCell ref="A8:G8"/>
    <mergeCell ref="A9:G9"/>
    <mergeCell ref="A4:A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topLeftCell="A3" workbookViewId="0">
      <selection activeCell="B8" sqref="B8"/>
    </sheetView>
  </sheetViews>
  <sheetFormatPr defaultColWidth="10" defaultRowHeight="13.5" outlineLevelCol="6"/>
  <cols>
    <col min="1" max="1" width="62.25" style="17" customWidth="1"/>
    <col min="2" max="3" width="28.6333333333333" style="17" customWidth="1"/>
    <col min="4" max="4" width="9.76666666666667" style="17" customWidth="1"/>
    <col min="5" max="16384" width="10" style="17"/>
  </cols>
  <sheetData>
    <row r="1" s="17" customFormat="1" ht="23" customHeight="1"/>
    <row r="2" s="17" customFormat="1" ht="14.3" customHeight="1" spans="1:1">
      <c r="A2" s="44"/>
    </row>
    <row r="3" s="17" customFormat="1" ht="28.6" customHeight="1" spans="1:3">
      <c r="A3" s="40" t="s">
        <v>3170</v>
      </c>
      <c r="B3" s="40"/>
      <c r="C3" s="40"/>
    </row>
    <row r="4" s="17" customFormat="1" ht="27" customHeight="1" spans="1:3">
      <c r="A4" s="49"/>
      <c r="B4" s="49"/>
      <c r="C4" s="50" t="s">
        <v>3154</v>
      </c>
    </row>
    <row r="5" s="51" customFormat="1" ht="24" customHeight="1" spans="1:3">
      <c r="A5" s="53" t="s">
        <v>3171</v>
      </c>
      <c r="B5" s="53" t="s">
        <v>3111</v>
      </c>
      <c r="C5" s="53" t="s">
        <v>3172</v>
      </c>
    </row>
    <row r="6" s="51" customFormat="1" ht="32" customHeight="1" spans="1:3">
      <c r="A6" s="54" t="s">
        <v>3173</v>
      </c>
      <c r="B6" s="55">
        <v>6.83</v>
      </c>
      <c r="C6" s="55">
        <v>6.83</v>
      </c>
    </row>
    <row r="7" s="51" customFormat="1" ht="32" customHeight="1" spans="1:3">
      <c r="A7" s="54" t="s">
        <v>3174</v>
      </c>
      <c r="B7" s="55">
        <v>7.4</v>
      </c>
      <c r="C7" s="55">
        <v>7.4</v>
      </c>
    </row>
    <row r="8" s="51" customFormat="1" ht="32" customHeight="1" spans="1:3">
      <c r="A8" s="54" t="s">
        <v>3175</v>
      </c>
      <c r="B8" s="55">
        <v>0</v>
      </c>
      <c r="C8" s="55">
        <v>0</v>
      </c>
    </row>
    <row r="9" s="51" customFormat="1" ht="30" customHeight="1" spans="1:3">
      <c r="A9" s="56" t="s">
        <v>3176</v>
      </c>
      <c r="B9" s="55">
        <v>0</v>
      </c>
      <c r="C9" s="55">
        <v>0</v>
      </c>
    </row>
    <row r="10" s="51" customFormat="1" ht="32" customHeight="1" spans="1:3">
      <c r="A10" s="56" t="s">
        <v>3177</v>
      </c>
      <c r="B10" s="55">
        <v>0</v>
      </c>
      <c r="C10" s="55">
        <v>0</v>
      </c>
    </row>
    <row r="11" s="51" customFormat="1" ht="32" customHeight="1" spans="1:3">
      <c r="A11" s="54" t="s">
        <v>3178</v>
      </c>
      <c r="B11" s="55"/>
      <c r="C11" s="55"/>
    </row>
    <row r="12" s="51" customFormat="1" ht="32" customHeight="1" spans="1:3">
      <c r="A12" s="54" t="s">
        <v>3179</v>
      </c>
      <c r="B12" s="55"/>
      <c r="C12" s="55"/>
    </row>
    <row r="13" s="51" customFormat="1" ht="32" customHeight="1" spans="1:3">
      <c r="A13" s="54" t="s">
        <v>3180</v>
      </c>
      <c r="B13" s="55"/>
      <c r="C13" s="55"/>
    </row>
    <row r="14" s="51" customFormat="1" ht="32" customHeight="1" spans="1:3">
      <c r="A14" s="54" t="s">
        <v>3181</v>
      </c>
      <c r="B14" s="55"/>
      <c r="C14" s="55"/>
    </row>
    <row r="15" s="52" customFormat="1" ht="96" customHeight="1" spans="1:7">
      <c r="A15" s="57" t="s">
        <v>3182</v>
      </c>
      <c r="B15" s="57"/>
      <c r="C15" s="57"/>
      <c r="D15" s="58"/>
      <c r="E15" s="58"/>
      <c r="F15" s="58"/>
      <c r="G15" s="58"/>
    </row>
    <row r="16" s="17" customFormat="1" spans="1:3">
      <c r="A16" s="49"/>
      <c r="B16" s="49"/>
      <c r="C16" s="49"/>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F15" sqref="F15"/>
    </sheetView>
  </sheetViews>
  <sheetFormatPr defaultColWidth="10" defaultRowHeight="13.5" outlineLevelCol="6"/>
  <cols>
    <col min="1" max="1" width="60" style="17" customWidth="1"/>
    <col min="2" max="3" width="25.6333333333333" style="17" customWidth="1"/>
    <col min="4" max="4" width="9.76666666666667" style="17" customWidth="1"/>
    <col min="5" max="16384" width="10" style="17"/>
  </cols>
  <sheetData>
    <row r="1" s="17" customFormat="1" ht="23" customHeight="1"/>
    <row r="2" s="17" customFormat="1" ht="14.3" customHeight="1" spans="1:1">
      <c r="A2" s="44"/>
    </row>
    <row r="3" s="17" customFormat="1" ht="28.6" customHeight="1" spans="1:3">
      <c r="A3" s="40" t="s">
        <v>3183</v>
      </c>
      <c r="B3" s="40"/>
      <c r="C3" s="40"/>
    </row>
    <row r="4" s="17" customFormat="1" ht="27" customHeight="1" spans="1:3">
      <c r="A4" s="49"/>
      <c r="B4" s="49"/>
      <c r="C4" s="50" t="s">
        <v>3154</v>
      </c>
    </row>
    <row r="5" s="17" customFormat="1" ht="24" customHeight="1" spans="1:3">
      <c r="A5" s="24" t="s">
        <v>3171</v>
      </c>
      <c r="B5" s="24" t="s">
        <v>3111</v>
      </c>
      <c r="C5" s="24" t="s">
        <v>3172</v>
      </c>
    </row>
    <row r="6" s="17" customFormat="1" ht="32" customHeight="1" spans="1:3">
      <c r="A6" s="46" t="s">
        <v>3173</v>
      </c>
      <c r="B6" s="47"/>
      <c r="C6" s="47"/>
    </row>
    <row r="7" s="17" customFormat="1" ht="32" customHeight="1" spans="1:3">
      <c r="A7" s="46" t="s">
        <v>3174</v>
      </c>
      <c r="B7" s="47"/>
      <c r="C7" s="47"/>
    </row>
    <row r="8" s="17" customFormat="1" ht="32" customHeight="1" spans="1:3">
      <c r="A8" s="46" t="s">
        <v>3175</v>
      </c>
      <c r="B8" s="47"/>
      <c r="C8" s="47"/>
    </row>
    <row r="9" s="17" customFormat="1" ht="32" customHeight="1" spans="1:3">
      <c r="A9" s="46" t="s">
        <v>3184</v>
      </c>
      <c r="B9" s="47"/>
      <c r="C9" s="47"/>
    </row>
    <row r="10" s="17" customFormat="1" ht="32" customHeight="1" spans="1:3">
      <c r="A10" s="46" t="s">
        <v>3185</v>
      </c>
      <c r="B10" s="47"/>
      <c r="C10" s="47"/>
    </row>
    <row r="11" s="17" customFormat="1" ht="32" customHeight="1" spans="1:3">
      <c r="A11" s="46" t="s">
        <v>3178</v>
      </c>
      <c r="B11" s="47"/>
      <c r="C11" s="47"/>
    </row>
    <row r="12" s="17" customFormat="1" ht="32" customHeight="1" spans="1:3">
      <c r="A12" s="46" t="s">
        <v>3179</v>
      </c>
      <c r="B12" s="47"/>
      <c r="C12" s="47"/>
    </row>
    <row r="13" s="17" customFormat="1" ht="32" customHeight="1" spans="1:3">
      <c r="A13" s="46" t="s">
        <v>3180</v>
      </c>
      <c r="B13" s="47"/>
      <c r="C13" s="47"/>
    </row>
    <row r="14" s="17" customFormat="1" ht="32" customHeight="1" spans="1:3">
      <c r="A14" s="46" t="s">
        <v>3181</v>
      </c>
      <c r="B14" s="47"/>
      <c r="C14" s="47"/>
    </row>
    <row r="15" s="19" customFormat="1" ht="91" customHeight="1" spans="1:7">
      <c r="A15" s="29" t="s">
        <v>3186</v>
      </c>
      <c r="B15" s="29"/>
      <c r="C15" s="29"/>
      <c r="D15" s="43"/>
      <c r="E15" s="43"/>
      <c r="F15" s="43"/>
      <c r="G15" s="43"/>
    </row>
    <row r="16" s="17" customFormat="1" spans="1:3">
      <c r="A16" s="49"/>
      <c r="B16" s="49"/>
      <c r="C16" s="49"/>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A13" sqref="A13:C13"/>
    </sheetView>
  </sheetViews>
  <sheetFormatPr defaultColWidth="10" defaultRowHeight="13.5" outlineLevelCol="2"/>
  <cols>
    <col min="1" max="1" width="60.5" style="17" customWidth="1"/>
    <col min="2" max="3" width="25.6333333333333" style="17" customWidth="1"/>
    <col min="4" max="4" width="9.76666666666667" style="17" customWidth="1"/>
    <col min="5" max="16384" width="10" style="17"/>
  </cols>
  <sheetData>
    <row r="1" s="17" customFormat="1" ht="24" customHeight="1"/>
    <row r="2" s="17" customFormat="1" ht="14.3" customHeight="1" spans="1:1">
      <c r="A2" s="44"/>
    </row>
    <row r="3" s="17" customFormat="1" ht="28.6" customHeight="1" spans="1:3">
      <c r="A3" s="40" t="s">
        <v>3187</v>
      </c>
      <c r="B3" s="40"/>
      <c r="C3" s="40"/>
    </row>
    <row r="4" s="17" customFormat="1" ht="25" customHeight="1" spans="1:3">
      <c r="A4" s="49"/>
      <c r="B4" s="49"/>
      <c r="C4" s="50" t="s">
        <v>3154</v>
      </c>
    </row>
    <row r="5" s="17" customFormat="1" ht="32" customHeight="1" spans="1:3">
      <c r="A5" s="24" t="s">
        <v>3171</v>
      </c>
      <c r="B5" s="24" t="s">
        <v>3111</v>
      </c>
      <c r="C5" s="24" t="s">
        <v>3172</v>
      </c>
    </row>
    <row r="6" s="17" customFormat="1" ht="32" customHeight="1" spans="1:3">
      <c r="A6" s="46" t="s">
        <v>3188</v>
      </c>
      <c r="B6" s="47"/>
      <c r="C6" s="47"/>
    </row>
    <row r="7" s="17" customFormat="1" ht="32" customHeight="1" spans="1:3">
      <c r="A7" s="46" t="s">
        <v>3189</v>
      </c>
      <c r="B7" s="47"/>
      <c r="C7" s="47"/>
    </row>
    <row r="8" s="17" customFormat="1" ht="32" customHeight="1" spans="1:3">
      <c r="A8" s="46" t="s">
        <v>3190</v>
      </c>
      <c r="B8" s="47"/>
      <c r="C8" s="47"/>
    </row>
    <row r="9" s="17" customFormat="1" ht="32" customHeight="1" spans="1:3">
      <c r="A9" s="46" t="s">
        <v>3191</v>
      </c>
      <c r="B9" s="47"/>
      <c r="C9" s="47"/>
    </row>
    <row r="10" s="17" customFormat="1" ht="32" customHeight="1" spans="1:3">
      <c r="A10" s="46" t="s">
        <v>3192</v>
      </c>
      <c r="B10" s="47"/>
      <c r="C10" s="47"/>
    </row>
    <row r="11" s="17" customFormat="1" ht="32" customHeight="1" spans="1:3">
      <c r="A11" s="46" t="s">
        <v>3193</v>
      </c>
      <c r="B11" s="47"/>
      <c r="C11" s="47"/>
    </row>
    <row r="12" s="17" customFormat="1" ht="32" customHeight="1" spans="1:3">
      <c r="A12" s="46" t="s">
        <v>3194</v>
      </c>
      <c r="B12" s="47"/>
      <c r="C12" s="47"/>
    </row>
    <row r="13" s="19" customFormat="1" ht="85" customHeight="1" spans="1:3">
      <c r="A13" s="29" t="s">
        <v>3195</v>
      </c>
      <c r="B13" s="29"/>
      <c r="C13" s="29"/>
    </row>
    <row r="14" s="17" customFormat="1" ht="31" customHeight="1" spans="1:3">
      <c r="A14" s="48"/>
      <c r="B14" s="48"/>
      <c r="C14" s="48"/>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topLeftCell="A4" workbookViewId="0">
      <selection activeCell="B11" sqref="B11"/>
    </sheetView>
  </sheetViews>
  <sheetFormatPr defaultColWidth="10" defaultRowHeight="13.5" outlineLevelCol="2"/>
  <cols>
    <col min="1" max="1" width="59.3833333333333" style="17" customWidth="1"/>
    <col min="2" max="3" width="25.6333333333333" style="17" customWidth="1"/>
    <col min="4" max="4" width="9.76666666666667" style="17" customWidth="1"/>
    <col min="5" max="16384" width="10" style="17"/>
  </cols>
  <sheetData>
    <row r="1" s="17" customFormat="1" ht="24" customHeight="1"/>
    <row r="2" s="17" customFormat="1" ht="14.3" customHeight="1" spans="1:1">
      <c r="A2" s="44"/>
    </row>
    <row r="3" s="17" customFormat="1" ht="28.6" customHeight="1" spans="1:3">
      <c r="A3" s="40" t="s">
        <v>3196</v>
      </c>
      <c r="B3" s="40"/>
      <c r="C3" s="40"/>
    </row>
    <row r="4" s="18" customFormat="1" ht="25" customHeight="1" spans="1:3">
      <c r="A4" s="45"/>
      <c r="B4" s="45"/>
      <c r="C4" s="32" t="s">
        <v>3154</v>
      </c>
    </row>
    <row r="5" s="18" customFormat="1" ht="32" customHeight="1" spans="1:3">
      <c r="A5" s="24" t="s">
        <v>3171</v>
      </c>
      <c r="B5" s="24" t="s">
        <v>3111</v>
      </c>
      <c r="C5" s="24" t="s">
        <v>3172</v>
      </c>
    </row>
    <row r="6" s="18" customFormat="1" ht="32" customHeight="1" spans="1:3">
      <c r="A6" s="46" t="s">
        <v>3188</v>
      </c>
      <c r="B6" s="47"/>
      <c r="C6" s="47"/>
    </row>
    <row r="7" s="18" customFormat="1" ht="32" customHeight="1" spans="1:3">
      <c r="A7" s="46" t="s">
        <v>3189</v>
      </c>
      <c r="B7" s="47"/>
      <c r="C7" s="47"/>
    </row>
    <row r="8" s="18" customFormat="1" ht="32" customHeight="1" spans="1:3">
      <c r="A8" s="46" t="s">
        <v>3190</v>
      </c>
      <c r="B8" s="47"/>
      <c r="C8" s="47"/>
    </row>
    <row r="9" s="18" customFormat="1" ht="32" customHeight="1" spans="1:3">
      <c r="A9" s="46" t="s">
        <v>3191</v>
      </c>
      <c r="B9" s="47"/>
      <c r="C9" s="47"/>
    </row>
    <row r="10" s="18" customFormat="1" ht="32" customHeight="1" spans="1:3">
      <c r="A10" s="46" t="s">
        <v>3192</v>
      </c>
      <c r="B10" s="47"/>
      <c r="C10" s="47"/>
    </row>
    <row r="11" s="18" customFormat="1" ht="32" customHeight="1" spans="1:3">
      <c r="A11" s="46" t="s">
        <v>3197</v>
      </c>
      <c r="B11" s="47"/>
      <c r="C11" s="47"/>
    </row>
    <row r="12" s="18" customFormat="1" ht="32" customHeight="1" spans="1:3">
      <c r="A12" s="46" t="s">
        <v>3198</v>
      </c>
      <c r="B12" s="47"/>
      <c r="C12" s="47"/>
    </row>
    <row r="13" s="19" customFormat="1" ht="90" customHeight="1" spans="1:3">
      <c r="A13" s="29" t="s">
        <v>3199</v>
      </c>
      <c r="B13" s="29"/>
      <c r="C13" s="29"/>
    </row>
    <row r="14" s="17" customFormat="1" ht="31" customHeight="1" spans="1:3">
      <c r="A14" s="48"/>
      <c r="B14" s="48"/>
      <c r="C14" s="48"/>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selection activeCell="A3" sqref="A3:D3"/>
    </sheetView>
  </sheetViews>
  <sheetFormatPr defaultColWidth="10" defaultRowHeight="13.5" outlineLevelCol="3"/>
  <cols>
    <col min="1" max="1" width="36" style="17" customWidth="1"/>
    <col min="2" max="4" width="15.6333333333333" style="17" customWidth="1"/>
    <col min="5" max="5" width="9.76666666666667" style="17" customWidth="1"/>
    <col min="6" max="16384" width="10" style="17"/>
  </cols>
  <sheetData>
    <row r="1" s="17" customFormat="1" ht="22" customHeight="1"/>
    <row r="2" s="17" customFormat="1" ht="14.3" customHeight="1" spans="1:1">
      <c r="A2" s="39"/>
    </row>
    <row r="3" s="17" customFormat="1" ht="63" customHeight="1" spans="1:4">
      <c r="A3" s="40" t="s">
        <v>3200</v>
      </c>
      <c r="B3" s="40"/>
      <c r="C3" s="40"/>
      <c r="D3" s="40"/>
    </row>
    <row r="4" s="18" customFormat="1" ht="30" customHeight="1" spans="4:4">
      <c r="D4" s="32" t="s">
        <v>3154</v>
      </c>
    </row>
    <row r="5" s="18" customFormat="1" ht="25" customHeight="1" spans="1:4">
      <c r="A5" s="24" t="s">
        <v>3171</v>
      </c>
      <c r="B5" s="24" t="s">
        <v>3201</v>
      </c>
      <c r="C5" s="24" t="s">
        <v>3202</v>
      </c>
      <c r="D5" s="24" t="s">
        <v>3203</v>
      </c>
    </row>
    <row r="6" s="18" customFormat="1" ht="25" customHeight="1" spans="1:4">
      <c r="A6" s="41" t="s">
        <v>3204</v>
      </c>
      <c r="B6" s="26" t="s">
        <v>3205</v>
      </c>
      <c r="C6" s="34"/>
      <c r="D6" s="34"/>
    </row>
    <row r="7" s="18" customFormat="1" ht="25" customHeight="1" spans="1:4">
      <c r="A7" s="42" t="s">
        <v>3206</v>
      </c>
      <c r="B7" s="26" t="s">
        <v>3162</v>
      </c>
      <c r="C7" s="34"/>
      <c r="D7" s="34"/>
    </row>
    <row r="8" s="18" customFormat="1" ht="25" customHeight="1" spans="1:4">
      <c r="A8" s="42" t="s">
        <v>3207</v>
      </c>
      <c r="B8" s="26" t="s">
        <v>3163</v>
      </c>
      <c r="C8" s="34"/>
      <c r="D8" s="34"/>
    </row>
    <row r="9" s="18" customFormat="1" ht="25" customHeight="1" spans="1:4">
      <c r="A9" s="42" t="s">
        <v>3208</v>
      </c>
      <c r="B9" s="26" t="s">
        <v>3209</v>
      </c>
      <c r="C9" s="34"/>
      <c r="D9" s="34"/>
    </row>
    <row r="10" s="18" customFormat="1" ht="25" customHeight="1" spans="1:4">
      <c r="A10" s="42" t="s">
        <v>3207</v>
      </c>
      <c r="B10" s="26" t="s">
        <v>3165</v>
      </c>
      <c r="C10" s="34"/>
      <c r="D10" s="34"/>
    </row>
    <row r="11" s="18" customFormat="1" ht="25" customHeight="1" spans="1:4">
      <c r="A11" s="41" t="s">
        <v>3210</v>
      </c>
      <c r="B11" s="26" t="s">
        <v>3211</v>
      </c>
      <c r="C11" s="34"/>
      <c r="D11" s="34"/>
    </row>
    <row r="12" s="18" customFormat="1" ht="25" customHeight="1" spans="1:4">
      <c r="A12" s="42" t="s">
        <v>3206</v>
      </c>
      <c r="B12" s="26" t="s">
        <v>3212</v>
      </c>
      <c r="C12" s="34"/>
      <c r="D12" s="34"/>
    </row>
    <row r="13" s="18" customFormat="1" ht="25" customHeight="1" spans="1:4">
      <c r="A13" s="42" t="s">
        <v>3208</v>
      </c>
      <c r="B13" s="26" t="s">
        <v>3213</v>
      </c>
      <c r="C13" s="34"/>
      <c r="D13" s="34"/>
    </row>
    <row r="14" s="18" customFormat="1" ht="25" customHeight="1" spans="1:4">
      <c r="A14" s="41" t="s">
        <v>3214</v>
      </c>
      <c r="B14" s="26" t="s">
        <v>3215</v>
      </c>
      <c r="C14" s="34"/>
      <c r="D14" s="34"/>
    </row>
    <row r="15" s="18" customFormat="1" ht="25" customHeight="1" spans="1:4">
      <c r="A15" s="42" t="s">
        <v>3206</v>
      </c>
      <c r="B15" s="26" t="s">
        <v>3216</v>
      </c>
      <c r="C15" s="34"/>
      <c r="D15" s="34"/>
    </row>
    <row r="16" s="18" customFormat="1" ht="25" customHeight="1" spans="1:4">
      <c r="A16" s="42" t="s">
        <v>3208</v>
      </c>
      <c r="B16" s="26" t="s">
        <v>3217</v>
      </c>
      <c r="C16" s="34"/>
      <c r="D16" s="34"/>
    </row>
    <row r="17" s="18" customFormat="1" ht="25" customHeight="1" spans="1:4">
      <c r="A17" s="41" t="s">
        <v>3218</v>
      </c>
      <c r="B17" s="26" t="s">
        <v>3219</v>
      </c>
      <c r="C17" s="34"/>
      <c r="D17" s="34"/>
    </row>
    <row r="18" s="18" customFormat="1" ht="25" customHeight="1" spans="1:4">
      <c r="A18" s="42" t="s">
        <v>3206</v>
      </c>
      <c r="B18" s="26" t="s">
        <v>3220</v>
      </c>
      <c r="C18" s="34"/>
      <c r="D18" s="34"/>
    </row>
    <row r="19" s="18" customFormat="1" ht="25" customHeight="1" spans="1:4">
      <c r="A19" s="42" t="s">
        <v>3221</v>
      </c>
      <c r="B19" s="26"/>
      <c r="C19" s="34"/>
      <c r="D19" s="34"/>
    </row>
    <row r="20" s="18" customFormat="1" ht="25" customHeight="1" spans="1:4">
      <c r="A20" s="42" t="s">
        <v>3222</v>
      </c>
      <c r="B20" s="26" t="s">
        <v>3223</v>
      </c>
      <c r="C20" s="34"/>
      <c r="D20" s="34"/>
    </row>
    <row r="21" s="18" customFormat="1" ht="25" customHeight="1" spans="1:4">
      <c r="A21" s="42" t="s">
        <v>3208</v>
      </c>
      <c r="B21" s="26" t="s">
        <v>3224</v>
      </c>
      <c r="C21" s="34"/>
      <c r="D21" s="34"/>
    </row>
    <row r="22" s="18" customFormat="1" ht="25" customHeight="1" spans="1:4">
      <c r="A22" s="42" t="s">
        <v>3221</v>
      </c>
      <c r="B22" s="26"/>
      <c r="C22" s="34"/>
      <c r="D22" s="34"/>
    </row>
    <row r="23" s="18" customFormat="1" ht="25" customHeight="1" spans="1:4">
      <c r="A23" s="42" t="s">
        <v>3225</v>
      </c>
      <c r="B23" s="26" t="s">
        <v>3226</v>
      </c>
      <c r="C23" s="34"/>
      <c r="D23" s="34"/>
    </row>
    <row r="24" s="18" customFormat="1" ht="25" customHeight="1" spans="1:4">
      <c r="A24" s="41" t="s">
        <v>3227</v>
      </c>
      <c r="B24" s="26" t="s">
        <v>3228</v>
      </c>
      <c r="C24" s="34"/>
      <c r="D24" s="34"/>
    </row>
    <row r="25" s="18" customFormat="1" ht="25" customHeight="1" spans="1:4">
      <c r="A25" s="42" t="s">
        <v>3206</v>
      </c>
      <c r="B25" s="26" t="s">
        <v>3229</v>
      </c>
      <c r="C25" s="34"/>
      <c r="D25" s="34"/>
    </row>
    <row r="26" s="18" customFormat="1" ht="25" customHeight="1" spans="1:4">
      <c r="A26" s="42" t="s">
        <v>3208</v>
      </c>
      <c r="B26" s="26" t="s">
        <v>3230</v>
      </c>
      <c r="C26" s="34"/>
      <c r="D26" s="34"/>
    </row>
    <row r="27" s="19" customFormat="1" ht="70" customHeight="1" spans="1:4">
      <c r="A27" s="43" t="s">
        <v>3231</v>
      </c>
      <c r="B27" s="43"/>
      <c r="C27" s="43"/>
      <c r="D27" s="43"/>
    </row>
    <row r="28" s="17" customFormat="1" ht="25" customHeight="1" spans="1:4">
      <c r="A28" s="44"/>
      <c r="B28" s="44"/>
      <c r="C28" s="44"/>
      <c r="D28" s="44"/>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tabColor rgb="FFFFFF00"/>
    <pageSetUpPr fitToPage="1"/>
  </sheetPr>
  <dimension ref="A1:F20"/>
  <sheetViews>
    <sheetView workbookViewId="0">
      <selection activeCell="C10" sqref="C10"/>
    </sheetView>
  </sheetViews>
  <sheetFormatPr defaultColWidth="8.88333333333333" defaultRowHeight="13.5" outlineLevelCol="5"/>
  <cols>
    <col min="1" max="1" width="8.88333333333333" style="17"/>
    <col min="2" max="2" width="49.3833333333333" style="17" customWidth="1"/>
    <col min="3" max="6" width="20.6333333333333" style="17" customWidth="1"/>
    <col min="7" max="16384" width="8.88333333333333" style="17"/>
  </cols>
  <sheetData>
    <row r="1" s="17" customFormat="1" spans="1:1">
      <c r="A1" s="30"/>
    </row>
    <row r="2" s="17" customFormat="1" ht="45" customHeight="1" spans="1:6">
      <c r="A2" s="20" t="s">
        <v>3232</v>
      </c>
      <c r="B2" s="20"/>
      <c r="C2" s="20"/>
      <c r="D2" s="20"/>
      <c r="E2" s="20"/>
      <c r="F2" s="20"/>
    </row>
    <row r="3" s="18" customFormat="1" ht="18" customHeight="1" spans="2:6">
      <c r="B3" s="31" t="s">
        <v>3154</v>
      </c>
      <c r="C3" s="32"/>
      <c r="D3" s="32"/>
      <c r="E3" s="32"/>
      <c r="F3" s="32"/>
    </row>
    <row r="4" s="18" customFormat="1" ht="30" customHeight="1" spans="1:6">
      <c r="A4" s="23" t="s">
        <v>4</v>
      </c>
      <c r="B4" s="23"/>
      <c r="C4" s="24" t="s">
        <v>3160</v>
      </c>
      <c r="D4" s="24" t="s">
        <v>3202</v>
      </c>
      <c r="E4" s="24" t="s">
        <v>3203</v>
      </c>
      <c r="F4" s="24" t="s">
        <v>3233</v>
      </c>
    </row>
    <row r="5" s="18" customFormat="1" ht="30" customHeight="1" spans="1:6">
      <c r="A5" s="33" t="s">
        <v>3234</v>
      </c>
      <c r="B5" s="33"/>
      <c r="C5" s="26" t="s">
        <v>3161</v>
      </c>
      <c r="D5" s="34">
        <v>44.07</v>
      </c>
      <c r="E5" s="34">
        <v>44.07</v>
      </c>
      <c r="F5" s="34">
        <v>0</v>
      </c>
    </row>
    <row r="6" s="18" customFormat="1" ht="30" customHeight="1" spans="1:6">
      <c r="A6" s="35" t="s">
        <v>3235</v>
      </c>
      <c r="B6" s="35"/>
      <c r="C6" s="26" t="s">
        <v>3162</v>
      </c>
      <c r="D6" s="34">
        <v>7.4</v>
      </c>
      <c r="E6" s="34">
        <v>7.4</v>
      </c>
      <c r="F6" s="34">
        <v>0</v>
      </c>
    </row>
    <row r="7" s="18" customFormat="1" ht="30" customHeight="1" spans="1:6">
      <c r="A7" s="35" t="s">
        <v>3236</v>
      </c>
      <c r="B7" s="35"/>
      <c r="C7" s="26" t="s">
        <v>3163</v>
      </c>
      <c r="D7" s="34">
        <v>36.67</v>
      </c>
      <c r="E7" s="34">
        <v>36.67</v>
      </c>
      <c r="F7" s="34">
        <v>0</v>
      </c>
    </row>
    <row r="8" s="18" customFormat="1" ht="30" customHeight="1" spans="1:6">
      <c r="A8" s="36" t="s">
        <v>3237</v>
      </c>
      <c r="B8" s="36"/>
      <c r="C8" s="26" t="s">
        <v>3164</v>
      </c>
      <c r="D8" s="34">
        <v>0</v>
      </c>
      <c r="E8" s="34">
        <v>0</v>
      </c>
      <c r="F8" s="34">
        <v>0</v>
      </c>
    </row>
    <row r="9" s="18" customFormat="1" ht="30" customHeight="1" spans="1:6">
      <c r="A9" s="35" t="s">
        <v>3235</v>
      </c>
      <c r="B9" s="35"/>
      <c r="C9" s="26" t="s">
        <v>3165</v>
      </c>
      <c r="D9" s="34">
        <v>0</v>
      </c>
      <c r="E9" s="34">
        <v>0</v>
      </c>
      <c r="F9" s="34">
        <v>0</v>
      </c>
    </row>
    <row r="10" s="18" customFormat="1" ht="30" customHeight="1" spans="1:6">
      <c r="A10" s="35" t="s">
        <v>3236</v>
      </c>
      <c r="B10" s="35"/>
      <c r="C10" s="26" t="s">
        <v>3166</v>
      </c>
      <c r="D10" s="34">
        <v>0</v>
      </c>
      <c r="E10" s="34">
        <v>0</v>
      </c>
      <c r="F10" s="34">
        <v>0</v>
      </c>
    </row>
    <row r="11" s="19" customFormat="1" ht="41" customHeight="1" spans="1:6">
      <c r="A11" s="29" t="s">
        <v>3238</v>
      </c>
      <c r="B11" s="29"/>
      <c r="C11" s="29"/>
      <c r="D11" s="29"/>
      <c r="E11" s="29"/>
      <c r="F11" s="29"/>
    </row>
    <row r="14" s="17" customFormat="1" ht="19.5" spans="1:1">
      <c r="A14" s="37"/>
    </row>
    <row r="15" s="17" customFormat="1" ht="19" customHeight="1" spans="1:1">
      <c r="A15" s="38"/>
    </row>
    <row r="16" s="17" customFormat="1" ht="29" customHeight="1"/>
    <row r="17" s="17" customFormat="1" ht="29" customHeight="1"/>
    <row r="18" s="17" customFormat="1" ht="29" customHeight="1"/>
    <row r="19" s="17" customFormat="1" ht="29" customHeight="1"/>
    <row r="20" s="17" customFormat="1" ht="30" customHeight="1" spans="1:1">
      <c r="A20" s="38"/>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tabColor rgb="FFFFFF00"/>
    <pageSetUpPr fitToPage="1"/>
  </sheetPr>
  <dimension ref="A1:F7"/>
  <sheetViews>
    <sheetView workbookViewId="0">
      <selection activeCell="F17" sqref="F17"/>
    </sheetView>
  </sheetViews>
  <sheetFormatPr defaultColWidth="8.88333333333333" defaultRowHeight="13.5" outlineLevelRow="6" outlineLevelCol="5"/>
  <cols>
    <col min="1" max="1" width="8.88333333333333" style="17"/>
    <col min="2" max="6" width="24.2166666666667" style="17" customWidth="1"/>
    <col min="7" max="16384" width="8.88333333333333" style="17"/>
  </cols>
  <sheetData>
    <row r="1" s="17" customFormat="1" ht="24" customHeight="1"/>
    <row r="2" s="17" customFormat="1" ht="26.25" spans="1:6">
      <c r="A2" s="20" t="s">
        <v>3239</v>
      </c>
      <c r="B2" s="21"/>
      <c r="C2" s="21"/>
      <c r="D2" s="21"/>
      <c r="E2" s="21"/>
      <c r="F2" s="21"/>
    </row>
    <row r="3" s="17" customFormat="1" ht="23" customHeight="1" spans="1:6">
      <c r="A3" s="22" t="s">
        <v>3154</v>
      </c>
      <c r="B3" s="22"/>
      <c r="C3" s="22"/>
      <c r="D3" s="22"/>
      <c r="E3" s="22"/>
      <c r="F3" s="22"/>
    </row>
    <row r="4" s="18" customFormat="1" ht="30" customHeight="1" spans="1:6">
      <c r="A4" s="23" t="s">
        <v>3240</v>
      </c>
      <c r="B4" s="24" t="s">
        <v>3114</v>
      </c>
      <c r="C4" s="24" t="s">
        <v>3241</v>
      </c>
      <c r="D4" s="24" t="s">
        <v>3242</v>
      </c>
      <c r="E4" s="24" t="s">
        <v>3243</v>
      </c>
      <c r="F4" s="24" t="s">
        <v>3244</v>
      </c>
    </row>
    <row r="5" s="18" customFormat="1" ht="45" customHeight="1" spans="1:6">
      <c r="A5" s="25">
        <v>1</v>
      </c>
      <c r="B5" s="26"/>
      <c r="C5" s="27"/>
      <c r="D5" s="28"/>
      <c r="E5" s="28"/>
      <c r="F5" s="28"/>
    </row>
    <row r="6" s="18" customFormat="1" ht="45" customHeight="1" spans="1:6">
      <c r="A6" s="25">
        <v>2</v>
      </c>
      <c r="B6" s="26"/>
      <c r="C6" s="27"/>
      <c r="D6" s="28"/>
      <c r="E6" s="28"/>
      <c r="F6" s="28"/>
    </row>
    <row r="7" s="19" customFormat="1" ht="33" customHeight="1" spans="1:6">
      <c r="A7" s="29" t="s">
        <v>3245</v>
      </c>
      <c r="B7" s="29"/>
      <c r="C7" s="29"/>
      <c r="D7" s="29"/>
      <c r="E7" s="29"/>
      <c r="F7" s="29"/>
    </row>
  </sheetData>
  <mergeCells count="8">
    <mergeCell ref="A2:F2"/>
    <mergeCell ref="A3:F3"/>
    <mergeCell ref="A7:F7"/>
    <mergeCell ref="B5:B6"/>
    <mergeCell ref="C5:C6"/>
    <mergeCell ref="D5:D6"/>
    <mergeCell ref="E5:E6"/>
    <mergeCell ref="F5:F6"/>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12"/>
  <sheetViews>
    <sheetView workbookViewId="0">
      <selection activeCell="E12" sqref="E12"/>
    </sheetView>
  </sheetViews>
  <sheetFormatPr defaultColWidth="8" defaultRowHeight="12"/>
  <cols>
    <col min="1" max="1" width="25.3833333333333" style="7"/>
    <col min="2" max="2" width="23.775" style="7" customWidth="1"/>
    <col min="3" max="5" width="20.6333333333333" style="7" customWidth="1"/>
    <col min="6" max="6" width="14.3333333333333" style="7" customWidth="1"/>
    <col min="7" max="7" width="20.6333333333333" style="7" customWidth="1"/>
    <col min="8" max="9" width="13.3333333333333" style="7" customWidth="1"/>
    <col min="10" max="10" width="15.4416666666667" style="7" customWidth="1"/>
    <col min="11" max="16384" width="8" style="7"/>
  </cols>
  <sheetData>
    <row r="2" s="7" customFormat="1" ht="39" customHeight="1" spans="1:10">
      <c r="A2" s="10" t="s">
        <v>3246</v>
      </c>
      <c r="B2" s="10"/>
      <c r="C2" s="10"/>
      <c r="D2" s="10"/>
      <c r="E2" s="10"/>
      <c r="F2" s="10"/>
      <c r="G2" s="10"/>
      <c r="H2" s="10"/>
      <c r="I2" s="10"/>
      <c r="J2" s="10"/>
    </row>
    <row r="3" s="7" customFormat="1" ht="23" customHeight="1" spans="1:1">
      <c r="A3" s="11"/>
    </row>
    <row r="4" s="8" customFormat="1" ht="44.25" customHeight="1" spans="1:10">
      <c r="A4" s="12" t="s">
        <v>3247</v>
      </c>
      <c r="B4" s="12" t="s">
        <v>3248</v>
      </c>
      <c r="C4" s="12" t="s">
        <v>3249</v>
      </c>
      <c r="D4" s="12" t="s">
        <v>3250</v>
      </c>
      <c r="E4" s="12" t="s">
        <v>3251</v>
      </c>
      <c r="F4" s="12" t="s">
        <v>3252</v>
      </c>
      <c r="G4" s="12" t="s">
        <v>3253</v>
      </c>
      <c r="H4" s="12" t="s">
        <v>3254</v>
      </c>
      <c r="I4" s="12" t="s">
        <v>3255</v>
      </c>
      <c r="J4" s="12" t="s">
        <v>3256</v>
      </c>
    </row>
    <row r="5" s="7" customFormat="1" ht="18.75" spans="1:10">
      <c r="A5" s="13">
        <v>1</v>
      </c>
      <c r="B5" s="13">
        <v>2</v>
      </c>
      <c r="C5" s="13">
        <v>3</v>
      </c>
      <c r="D5" s="13">
        <v>4</v>
      </c>
      <c r="E5" s="13">
        <v>5</v>
      </c>
      <c r="F5" s="13">
        <v>6</v>
      </c>
      <c r="G5" s="13">
        <v>7</v>
      </c>
      <c r="H5" s="13">
        <v>8</v>
      </c>
      <c r="I5" s="13">
        <v>9</v>
      </c>
      <c r="J5" s="13">
        <v>10</v>
      </c>
    </row>
    <row r="6" s="7" customFormat="1" ht="35" customHeight="1" spans="1:10">
      <c r="A6" s="14" t="s">
        <v>3257</v>
      </c>
      <c r="B6" s="14"/>
      <c r="C6" s="14"/>
      <c r="D6" s="14"/>
      <c r="E6" s="13"/>
      <c r="F6" s="13"/>
      <c r="G6" s="13"/>
      <c r="H6" s="13"/>
      <c r="I6" s="13"/>
      <c r="J6" s="13"/>
    </row>
    <row r="7" s="7" customFormat="1" ht="35" customHeight="1" spans="1:10">
      <c r="A7" s="15" t="s">
        <v>3258</v>
      </c>
      <c r="B7" s="15"/>
      <c r="C7" s="15"/>
      <c r="D7" s="15"/>
      <c r="E7" s="13"/>
      <c r="F7" s="13"/>
      <c r="G7" s="13"/>
      <c r="H7" s="13"/>
      <c r="I7" s="13"/>
      <c r="J7" s="13"/>
    </row>
    <row r="8" s="7" customFormat="1" ht="35" customHeight="1" spans="1:10">
      <c r="A8" s="15" t="s">
        <v>3259</v>
      </c>
      <c r="B8" s="15"/>
      <c r="C8" s="15"/>
      <c r="D8" s="15"/>
      <c r="E8" s="13"/>
      <c r="F8" s="13"/>
      <c r="G8" s="13"/>
      <c r="H8" s="13"/>
      <c r="I8" s="13"/>
      <c r="J8" s="13"/>
    </row>
    <row r="9" s="9" customFormat="1" ht="35" customHeight="1" spans="1:10">
      <c r="A9" s="15" t="s">
        <v>3260</v>
      </c>
      <c r="B9" s="15"/>
      <c r="C9" s="15"/>
      <c r="D9" s="15"/>
      <c r="E9" s="13"/>
      <c r="F9" s="13"/>
      <c r="G9" s="13"/>
      <c r="H9" s="13"/>
      <c r="I9" s="13"/>
      <c r="J9" s="13"/>
    </row>
    <row r="10" s="7" customFormat="1" ht="35" customHeight="1" spans="1:10">
      <c r="A10" s="15" t="s">
        <v>3261</v>
      </c>
      <c r="B10" s="15"/>
      <c r="C10" s="15"/>
      <c r="D10" s="15"/>
      <c r="E10" s="13"/>
      <c r="F10" s="13"/>
      <c r="G10" s="13"/>
      <c r="H10" s="13"/>
      <c r="I10" s="13"/>
      <c r="J10" s="13"/>
    </row>
    <row r="11" s="7" customFormat="1" ht="35" customHeight="1" spans="1:10">
      <c r="A11" s="15" t="s">
        <v>3262</v>
      </c>
      <c r="B11" s="15"/>
      <c r="C11" s="15"/>
      <c r="D11" s="15"/>
      <c r="E11" s="13"/>
      <c r="F11" s="13"/>
      <c r="G11" s="13"/>
      <c r="H11" s="13"/>
      <c r="I11" s="13"/>
      <c r="J11" s="13"/>
    </row>
    <row r="12" s="7" customFormat="1" ht="35" customHeight="1" spans="1:10">
      <c r="A12" s="16" t="s">
        <v>3260</v>
      </c>
      <c r="B12" s="16"/>
      <c r="C12" s="16"/>
      <c r="D12" s="16"/>
      <c r="E12" s="16"/>
      <c r="F12" s="16"/>
      <c r="G12" s="16"/>
      <c r="H12" s="16"/>
      <c r="I12" s="16"/>
      <c r="J12" s="16"/>
    </row>
  </sheetData>
  <mergeCells count="1">
    <mergeCell ref="A2:J2"/>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3"/>
  <sheetViews>
    <sheetView workbookViewId="0">
      <selection activeCell="B3" sqref="B3"/>
    </sheetView>
  </sheetViews>
  <sheetFormatPr defaultColWidth="9" defaultRowHeight="13.5" outlineLevelCol="1"/>
  <cols>
    <col min="1" max="1" width="20.25" style="1" customWidth="1"/>
    <col min="2" max="2" width="64" style="1" customWidth="1"/>
    <col min="3" max="16384" width="9" style="1"/>
  </cols>
  <sheetData>
    <row r="1" ht="32" customHeight="1" spans="1:2">
      <c r="A1" s="2" t="s">
        <v>3263</v>
      </c>
      <c r="B1" s="2"/>
    </row>
    <row r="3" ht="40" customHeight="1" spans="1:2">
      <c r="A3" s="3" t="s">
        <v>3264</v>
      </c>
      <c r="B3" s="4" t="s">
        <v>3265</v>
      </c>
    </row>
    <row r="4" ht="45" customHeight="1" spans="1:2">
      <c r="A4" s="5" t="s">
        <v>2482</v>
      </c>
      <c r="B4" s="6"/>
    </row>
    <row r="5" ht="45" customHeight="1" spans="1:2">
      <c r="A5" s="5" t="s">
        <v>3266</v>
      </c>
      <c r="B5" s="6"/>
    </row>
    <row r="6" ht="45" customHeight="1" spans="1:2">
      <c r="A6" s="5" t="s">
        <v>3267</v>
      </c>
      <c r="B6" s="6"/>
    </row>
    <row r="7" ht="45" customHeight="1" spans="1:2">
      <c r="A7" s="5" t="s">
        <v>3260</v>
      </c>
      <c r="B7" s="6"/>
    </row>
    <row r="8" ht="45" customHeight="1" spans="1:2">
      <c r="A8" s="6"/>
      <c r="B8" s="6"/>
    </row>
    <row r="9" ht="45" customHeight="1" spans="1:2">
      <c r="A9" s="6"/>
      <c r="B9" s="6"/>
    </row>
    <row r="10" ht="45" customHeight="1" spans="1:2">
      <c r="A10" s="6"/>
      <c r="B10" s="6"/>
    </row>
    <row r="11" ht="45" customHeight="1" spans="1:2">
      <c r="A11" s="6"/>
      <c r="B11" s="6"/>
    </row>
    <row r="12" ht="45" customHeight="1" spans="1:2">
      <c r="A12" s="6"/>
      <c r="B12" s="6"/>
    </row>
    <row r="13" ht="45" customHeight="1" spans="1:2">
      <c r="A13" s="6"/>
      <c r="B13" s="6"/>
    </row>
  </sheetData>
  <mergeCells count="1">
    <mergeCell ref="A1:B1"/>
  </mergeCells>
  <conditionalFormatting sqref="A6">
    <cfRule type="expression" dxfId="1" priority="1" stopIfTrue="1">
      <formula>"len($A:$A)=3"</formula>
    </cfRule>
  </conditionalFormatting>
  <conditionalFormatting sqref="A4:A5 A7">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1-1永平县一般公共预算收入情况表</vt:lpstr>
      <vt:lpstr>1-2永平县一般公共预算支出情况表</vt:lpstr>
      <vt:lpstr>1-3县本级一般公共预算收入情况表</vt:lpstr>
      <vt:lpstr>1-4县本级一般公共预算支出情况表（公开到项级）</vt:lpstr>
      <vt:lpstr>1-5县本级一般公共预算基本支出情况表（公开到款级）</vt:lpstr>
      <vt:lpstr>1-6一般公共预算支出表（州（市）对下转移支付项目）</vt:lpstr>
      <vt:lpstr>1-7永平县分地区税收返还和转移支付预算表</vt:lpstr>
      <vt:lpstr>1-8云南省省本级“三公”经费预算财政拨款情况统计表</vt:lpstr>
      <vt:lpstr>2-1永平县政府性基金预算收入情况表</vt:lpstr>
      <vt:lpstr>2-2永平县政府性基金预算支出情况表</vt:lpstr>
      <vt:lpstr>2-3县本级政府性基金预算收入情况表</vt:lpstr>
      <vt:lpstr>2-4县本级政府性基金预算支出情况表（公开到项级）</vt:lpstr>
      <vt:lpstr>2-5县本级政府性基金支出表（州（市）对下转移支付）</vt:lpstr>
      <vt:lpstr>3-1永平县国有资本经营收入预算情况表</vt:lpstr>
      <vt:lpstr>3-2永平县国有资本经营支出预算情况表</vt:lpstr>
      <vt:lpstr>3-3县本级国有资本经营收入预算情况表</vt:lpstr>
      <vt:lpstr>3-4县本级国有资本经营支出预算情况表（公开到项级）</vt:lpstr>
      <vt:lpstr>3-5 永平县国有资本经营预算转移支付表 （分地区）</vt:lpstr>
      <vt:lpstr>3-6 国有资本经营预算转移支付表（分项目）</vt:lpstr>
      <vt:lpstr>4-1永平县社会保险基金收入预算情况表</vt:lpstr>
      <vt:lpstr>4-2永平县社会保险基金支出预算情况表</vt:lpstr>
      <vt:lpstr>4-3县本级社会保险基金收入预算情况表</vt:lpstr>
      <vt:lpstr>4-4县本级社会保险基金支出预算情况表</vt:lpstr>
      <vt:lpstr>5-1   2024年地方政府债务限额及余额预算情况表</vt:lpstr>
      <vt:lpstr>5-2  2024年地方政府一般债务余额情况表</vt:lpstr>
      <vt:lpstr>5-3  本级2024年地方政府一般债务余额情况表</vt:lpstr>
      <vt:lpstr>5-4 2024年地方政府专项债务余额情况表</vt:lpstr>
      <vt:lpstr>5-5 本级2024年地方政府专项债务余额情况表（本级）</vt:lpstr>
      <vt:lpstr>5-6 地方政府债券发行及还本付息情况表</vt:lpstr>
      <vt:lpstr>5-7 2025年政府专项债务限额和余额情况表</vt:lpstr>
      <vt:lpstr>5-8 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Lneovo</cp:lastModifiedBy>
  <dcterms:created xsi:type="dcterms:W3CDTF">2006-09-16T00:00:00Z</dcterms:created>
  <cp:lastPrinted>2020-05-07T10:46:00Z</cp:lastPrinted>
  <dcterms:modified xsi:type="dcterms:W3CDTF">2025-04-16T08:00:26Z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E5EC89E653CB43D7AEC609B301EE1761_12</vt:lpwstr>
  </property>
</Properties>
</file>